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ca72b67aeac12f9/Documents/Documents/Arhiva/Glavni projekt/Izrada indeksa/Izračuni/"/>
    </mc:Choice>
  </mc:AlternateContent>
  <xr:revisionPtr revIDLastSave="1044" documentId="8_{993D2A1B-17AE-475F-88B2-D0F6396B0E93}" xr6:coauthVersionLast="45" xr6:coauthVersionMax="45" xr10:uidLastSave="{F0B6DE77-5973-4201-A55C-0A6C2C3D5B54}"/>
  <bookViews>
    <workbookView xWindow="-108" yWindow="-108" windowWidth="23256" windowHeight="12576" firstSheet="18" activeTab="23" xr2:uid="{A2239DC1-EBA1-457E-92B8-18BFDD425E00}"/>
  </bookViews>
  <sheets>
    <sheet name="Gustoća naseljenosti" sheetId="1" r:id="rId1"/>
    <sheet name="Stopa polj zem" sheetId="3" r:id="rId2"/>
    <sheet name="Dobna struktura" sheetId="6" r:id="rId3"/>
    <sheet name="Obrazovna struktura" sheetId="7" r:id="rId4"/>
    <sheet name="Stopa zaposlenosti" sheetId="9" r:id="rId5"/>
    <sheet name="Stopa nataliteta" sheetId="10" r:id="rId6"/>
    <sheet name="Gustoća cestovne mreže" sheetId="11" r:id="rId7"/>
    <sheet name="Zdravstvene ustanove" sheetId="12" r:id="rId8"/>
    <sheet name="Kućanstva s računalom" sheetId="13" r:id="rId9"/>
    <sheet name="Kućanstva s internetom" sheetId="14" r:id="rId10"/>
    <sheet name="Broj vrtića" sheetId="15" r:id="rId11"/>
    <sheet name="Broj osnovnih škola" sheetId="16" r:id="rId12"/>
    <sheet name="Broj srednjih škola" sheetId="17" r:id="rId13"/>
    <sheet name="Broj prodavaonica" sheetId="18" r:id="rId14"/>
    <sheet name="Broj kina" sheetId="19" r:id="rId15"/>
    <sheet name="Broj aktivnih pravnih osoba" sheetId="20" r:id="rId16"/>
    <sheet name="Broj OPGova" sheetId="22" r:id="rId17"/>
    <sheet name="Zaposleni u obrtu" sheetId="23" r:id="rId18"/>
    <sheet name="BDP" sheetId="24" r:id="rId19"/>
    <sheet name="Prosječne plaće" sheetId="25" r:id="rId20"/>
    <sheet name="Aktivne zadruge" sheetId="26" r:id="rId21"/>
    <sheet name="Ekološka poljoprivreda" sheetId="27" r:id="rId22"/>
    <sheet name="Kvaliteta vode" sheetId="28" r:id="rId23"/>
    <sheet name="INDEKS FINALNI" sheetId="29" r:id="rId2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" i="29" l="1"/>
  <c r="AD4" i="29"/>
  <c r="AD5" i="29"/>
  <c r="AD6" i="29"/>
  <c r="AD7" i="29"/>
  <c r="AD8" i="29"/>
  <c r="AD9" i="29"/>
  <c r="AD10" i="29"/>
  <c r="AD11" i="29"/>
  <c r="AD12" i="29"/>
  <c r="AD13" i="29"/>
  <c r="AD14" i="29"/>
  <c r="AD15" i="29"/>
  <c r="AD16" i="29"/>
  <c r="AD17" i="29"/>
  <c r="AD18" i="29"/>
  <c r="AD19" i="29"/>
  <c r="AD20" i="29"/>
  <c r="AD21" i="29"/>
  <c r="AD22" i="29"/>
  <c r="AD2" i="29"/>
  <c r="AC3" i="29"/>
  <c r="AC4" i="29"/>
  <c r="AC5" i="29"/>
  <c r="AC6" i="29"/>
  <c r="AC7" i="29"/>
  <c r="AC8" i="29"/>
  <c r="AC9" i="29"/>
  <c r="AC10" i="29"/>
  <c r="AC11" i="29"/>
  <c r="AC12" i="29"/>
  <c r="AC13" i="29"/>
  <c r="AC14" i="29"/>
  <c r="AC15" i="29"/>
  <c r="AC16" i="29"/>
  <c r="AC17" i="29"/>
  <c r="AC18" i="29"/>
  <c r="AC19" i="29"/>
  <c r="AC20" i="29"/>
  <c r="AC21" i="29"/>
  <c r="AC22" i="29"/>
  <c r="AC2" i="29"/>
  <c r="AB3" i="29"/>
  <c r="AB4" i="29"/>
  <c r="AB5" i="29"/>
  <c r="AB6" i="29"/>
  <c r="AB7" i="29"/>
  <c r="AB8" i="29"/>
  <c r="AB9" i="29"/>
  <c r="AB10" i="29"/>
  <c r="AB11" i="29"/>
  <c r="AB12" i="29"/>
  <c r="AB13" i="29"/>
  <c r="AB14" i="29"/>
  <c r="AB15" i="29"/>
  <c r="AB16" i="29"/>
  <c r="AB17" i="29"/>
  <c r="AB18" i="29"/>
  <c r="AB19" i="29"/>
  <c r="AB20" i="29"/>
  <c r="AB21" i="29"/>
  <c r="AB22" i="29"/>
  <c r="AA2" i="29"/>
  <c r="AB2" i="29"/>
  <c r="AA3" i="29"/>
  <c r="AA4" i="29"/>
  <c r="AA5" i="29"/>
  <c r="AA6" i="29"/>
  <c r="AA7" i="29"/>
  <c r="AA8" i="29"/>
  <c r="AA9" i="29"/>
  <c r="AA10" i="29"/>
  <c r="AA11" i="29"/>
  <c r="AA12" i="29"/>
  <c r="AA13" i="29"/>
  <c r="AA14" i="29"/>
  <c r="AA15" i="29"/>
  <c r="AA16" i="29"/>
  <c r="AA17" i="29"/>
  <c r="AA18" i="29"/>
  <c r="AA19" i="29"/>
  <c r="AA20" i="29"/>
  <c r="AA21" i="29"/>
  <c r="AA22" i="29"/>
  <c r="Z2" i="29"/>
  <c r="Y2" i="29"/>
  <c r="Z4" i="29"/>
  <c r="Z3" i="29"/>
  <c r="Z5" i="29"/>
  <c r="Z6" i="29"/>
  <c r="Z7" i="29"/>
  <c r="Z8" i="29"/>
  <c r="Z9" i="29"/>
  <c r="Z10" i="29"/>
  <c r="Z11" i="29"/>
  <c r="Z12" i="29"/>
  <c r="Z13" i="29"/>
  <c r="Z14" i="29"/>
  <c r="Z15" i="29"/>
  <c r="Z16" i="29"/>
  <c r="Z17" i="29"/>
  <c r="Z18" i="29"/>
  <c r="Z19" i="29"/>
  <c r="Z20" i="29"/>
  <c r="Z21" i="29"/>
  <c r="Z22" i="29"/>
  <c r="Y3" i="29"/>
  <c r="Y4" i="29"/>
  <c r="Y5" i="29"/>
  <c r="Y6" i="29"/>
  <c r="Y7" i="29"/>
  <c r="Y8" i="29"/>
  <c r="Y9" i="29"/>
  <c r="Y10" i="29"/>
  <c r="Y11" i="29"/>
  <c r="Y12" i="29"/>
  <c r="Y13" i="29"/>
  <c r="Y14" i="29"/>
  <c r="Y15" i="29"/>
  <c r="Y16" i="29"/>
  <c r="Y17" i="29"/>
  <c r="Y18" i="29"/>
  <c r="Y19" i="29"/>
  <c r="Y20" i="29"/>
  <c r="Y21" i="29"/>
  <c r="Y22" i="29"/>
  <c r="K29" i="29"/>
  <c r="K30" i="29"/>
  <c r="K31" i="29"/>
  <c r="K32" i="29"/>
  <c r="K33" i="29"/>
  <c r="K34" i="29"/>
  <c r="K35" i="29"/>
  <c r="K36" i="29"/>
  <c r="K37" i="29"/>
  <c r="K38" i="29"/>
  <c r="K39" i="29"/>
  <c r="K40" i="29"/>
  <c r="K41" i="29"/>
  <c r="K42" i="29"/>
  <c r="K43" i="29"/>
  <c r="K44" i="29"/>
  <c r="K45" i="29"/>
  <c r="K46" i="29"/>
  <c r="K47" i="29"/>
  <c r="K48" i="29"/>
  <c r="K49" i="29"/>
  <c r="K50" i="29"/>
  <c r="K28" i="29"/>
  <c r="I29" i="29"/>
  <c r="I30" i="29"/>
  <c r="I31" i="29"/>
  <c r="I32" i="29"/>
  <c r="I33" i="29"/>
  <c r="I34" i="29"/>
  <c r="I35" i="29"/>
  <c r="I36" i="29"/>
  <c r="I37" i="29"/>
  <c r="I38" i="29"/>
  <c r="I39" i="29"/>
  <c r="I40" i="29"/>
  <c r="I41" i="29"/>
  <c r="I42" i="29"/>
  <c r="I43" i="29"/>
  <c r="I44" i="29"/>
  <c r="I45" i="29"/>
  <c r="I46" i="29"/>
  <c r="I47" i="29"/>
  <c r="I48" i="29"/>
  <c r="I49" i="29"/>
  <c r="I50" i="29"/>
  <c r="I28" i="29"/>
  <c r="G49" i="29"/>
  <c r="G50" i="29"/>
  <c r="G29" i="29"/>
  <c r="G30" i="29"/>
  <c r="G31" i="29"/>
  <c r="G32" i="29"/>
  <c r="G33" i="29"/>
  <c r="G34" i="29"/>
  <c r="G35" i="29"/>
  <c r="G36" i="29"/>
  <c r="G37" i="29"/>
  <c r="G38" i="29"/>
  <c r="G39" i="29"/>
  <c r="G40" i="29"/>
  <c r="G41" i="29"/>
  <c r="G42" i="29"/>
  <c r="G43" i="29"/>
  <c r="G44" i="29"/>
  <c r="G45" i="29"/>
  <c r="G46" i="29"/>
  <c r="G47" i="29"/>
  <c r="G48" i="29"/>
  <c r="G28" i="29"/>
  <c r="E29" i="29"/>
  <c r="E30" i="29"/>
  <c r="E31" i="29"/>
  <c r="E32" i="29"/>
  <c r="E33" i="29"/>
  <c r="E34" i="29"/>
  <c r="E35" i="29"/>
  <c r="E36" i="29"/>
  <c r="E37" i="29"/>
  <c r="E38" i="29"/>
  <c r="E39" i="29"/>
  <c r="E40" i="29"/>
  <c r="E41" i="29"/>
  <c r="E42" i="29"/>
  <c r="E43" i="29"/>
  <c r="E44" i="29"/>
  <c r="E45" i="29"/>
  <c r="E46" i="29"/>
  <c r="E47" i="29"/>
  <c r="E48" i="29"/>
  <c r="E49" i="29"/>
  <c r="E50" i="29"/>
  <c r="E28" i="29"/>
  <c r="E53" i="29"/>
  <c r="K53" i="29"/>
  <c r="I53" i="29"/>
  <c r="G53" i="29"/>
  <c r="B53" i="29"/>
  <c r="C29" i="29"/>
  <c r="C30" i="29"/>
  <c r="C31" i="29"/>
  <c r="C32" i="29"/>
  <c r="C33" i="29"/>
  <c r="C34" i="29"/>
  <c r="C35" i="29"/>
  <c r="C36" i="29"/>
  <c r="C37" i="29"/>
  <c r="C38" i="29"/>
  <c r="C39" i="29"/>
  <c r="C40" i="29"/>
  <c r="C41" i="29"/>
  <c r="C42" i="29"/>
  <c r="C43" i="29"/>
  <c r="C44" i="29"/>
  <c r="C45" i="29"/>
  <c r="C46" i="29"/>
  <c r="C47" i="29"/>
  <c r="C48" i="29"/>
  <c r="C49" i="29"/>
  <c r="C50" i="29"/>
  <c r="C28" i="29"/>
  <c r="C2" i="29" l="1"/>
  <c r="C3" i="29"/>
  <c r="C4" i="29"/>
  <c r="C5" i="29"/>
  <c r="C6" i="29"/>
  <c r="C7" i="29"/>
  <c r="C8" i="29"/>
  <c r="C9" i="29"/>
  <c r="C10" i="29"/>
  <c r="C11" i="29"/>
  <c r="C12" i="29"/>
  <c r="C13" i="29"/>
  <c r="C14" i="29"/>
  <c r="C15" i="29"/>
  <c r="C16" i="29"/>
  <c r="C17" i="29"/>
  <c r="C18" i="29"/>
  <c r="C19" i="29"/>
  <c r="C20" i="29"/>
  <c r="C21" i="29"/>
  <c r="C22" i="29"/>
  <c r="B30" i="28" l="1"/>
  <c r="B55" i="28" s="1"/>
  <c r="B29" i="28"/>
  <c r="D30" i="27"/>
  <c r="D51" i="27" s="1"/>
  <c r="D29" i="27"/>
  <c r="D6" i="27"/>
  <c r="D7" i="27"/>
  <c r="D8" i="27"/>
  <c r="D9" i="27"/>
  <c r="D10" i="27"/>
  <c r="D11" i="27"/>
  <c r="D12" i="27"/>
  <c r="D13" i="27"/>
  <c r="D14" i="27"/>
  <c r="D15" i="27"/>
  <c r="D16" i="27"/>
  <c r="D17" i="27"/>
  <c r="D18" i="27"/>
  <c r="D19" i="27"/>
  <c r="D20" i="27"/>
  <c r="D21" i="27"/>
  <c r="D22" i="27"/>
  <c r="D23" i="27"/>
  <c r="D24" i="27"/>
  <c r="D25" i="27"/>
  <c r="D5" i="27"/>
  <c r="D3" i="27"/>
  <c r="B3" i="27"/>
  <c r="B55" i="26"/>
  <c r="B47" i="26"/>
  <c r="B30" i="26"/>
  <c r="B50" i="26" s="1"/>
  <c r="B29" i="26"/>
  <c r="B55" i="25"/>
  <c r="B50" i="25"/>
  <c r="B75" i="25" s="1"/>
  <c r="B46" i="25"/>
  <c r="B71" i="25" s="1"/>
  <c r="B42" i="25"/>
  <c r="B67" i="25" s="1"/>
  <c r="B38" i="25"/>
  <c r="B63" i="25" s="1"/>
  <c r="B34" i="25"/>
  <c r="B59" i="25" s="1"/>
  <c r="B30" i="25"/>
  <c r="B53" i="25" s="1"/>
  <c r="B78" i="25" s="1"/>
  <c r="B29" i="25"/>
  <c r="B51" i="25" s="1"/>
  <c r="B76" i="25" s="1"/>
  <c r="B30" i="24"/>
  <c r="B29" i="24"/>
  <c r="D55" i="23"/>
  <c r="D50" i="23"/>
  <c r="D75" i="23" s="1"/>
  <c r="D46" i="23"/>
  <c r="D71" i="23" s="1"/>
  <c r="D42" i="23"/>
  <c r="D67" i="23" s="1"/>
  <c r="D38" i="23"/>
  <c r="D63" i="23" s="1"/>
  <c r="D34" i="23"/>
  <c r="D59" i="23" s="1"/>
  <c r="D30" i="23"/>
  <c r="D51" i="23" s="1"/>
  <c r="D76" i="23" s="1"/>
  <c r="D29" i="23"/>
  <c r="D3" i="23"/>
  <c r="D6" i="23"/>
  <c r="D7" i="23"/>
  <c r="D8" i="23"/>
  <c r="D9" i="23"/>
  <c r="D10" i="23"/>
  <c r="D11" i="23"/>
  <c r="D12" i="2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5" i="23"/>
  <c r="B55" i="22"/>
  <c r="B56" i="22" s="1"/>
  <c r="B30" i="22"/>
  <c r="B52" i="22" s="1"/>
  <c r="B78" i="22" s="1"/>
  <c r="B29" i="22"/>
  <c r="B40" i="28" l="1"/>
  <c r="B65" i="28" s="1"/>
  <c r="B44" i="28"/>
  <c r="B69" i="28" s="1"/>
  <c r="B48" i="28"/>
  <c r="B73" i="28" s="1"/>
  <c r="B52" i="28"/>
  <c r="B77" i="28" s="1"/>
  <c r="B33" i="28"/>
  <c r="B58" i="28" s="1"/>
  <c r="B37" i="28"/>
  <c r="B62" i="28" s="1"/>
  <c r="B41" i="28"/>
  <c r="B66" i="28" s="1"/>
  <c r="B45" i="28"/>
  <c r="B70" i="28" s="1"/>
  <c r="B49" i="28"/>
  <c r="B74" i="28" s="1"/>
  <c r="B53" i="28"/>
  <c r="B78" i="28" s="1"/>
  <c r="B35" i="28"/>
  <c r="B60" i="28" s="1"/>
  <c r="B39" i="28"/>
  <c r="B64" i="28" s="1"/>
  <c r="B43" i="28"/>
  <c r="B68" i="28" s="1"/>
  <c r="B47" i="28"/>
  <c r="B72" i="28" s="1"/>
  <c r="B51" i="28"/>
  <c r="B76" i="28" s="1"/>
  <c r="B36" i="28"/>
  <c r="B61" i="28" s="1"/>
  <c r="B34" i="28"/>
  <c r="B59" i="28" s="1"/>
  <c r="B38" i="28"/>
  <c r="B63" i="28" s="1"/>
  <c r="B42" i="28"/>
  <c r="B67" i="28" s="1"/>
  <c r="B46" i="28"/>
  <c r="B71" i="28" s="1"/>
  <c r="B50" i="28"/>
  <c r="B75" i="28" s="1"/>
  <c r="D40" i="27"/>
  <c r="D52" i="27"/>
  <c r="D33" i="27"/>
  <c r="D58" i="27" s="1"/>
  <c r="D37" i="27"/>
  <c r="D41" i="27"/>
  <c r="D45" i="27"/>
  <c r="D49" i="27"/>
  <c r="D74" i="27" s="1"/>
  <c r="D53" i="27"/>
  <c r="D36" i="27"/>
  <c r="D44" i="27"/>
  <c r="D48" i="27"/>
  <c r="D73" i="27" s="1"/>
  <c r="D34" i="27"/>
  <c r="D38" i="27"/>
  <c r="D42" i="27"/>
  <c r="D46" i="27"/>
  <c r="D71" i="27" s="1"/>
  <c r="D50" i="27"/>
  <c r="D55" i="27"/>
  <c r="D76" i="27" s="1"/>
  <c r="D35" i="27"/>
  <c r="D60" i="27" s="1"/>
  <c r="D39" i="27"/>
  <c r="D64" i="27" s="1"/>
  <c r="D43" i="27"/>
  <c r="D47" i="27"/>
  <c r="D72" i="27" s="1"/>
  <c r="B35" i="26"/>
  <c r="B39" i="26"/>
  <c r="B65" i="26" s="1"/>
  <c r="B43" i="26"/>
  <c r="B69" i="26" s="1"/>
  <c r="B51" i="26"/>
  <c r="B56" i="26"/>
  <c r="B76" i="26" s="1"/>
  <c r="B36" i="26"/>
  <c r="B62" i="26" s="1"/>
  <c r="B44" i="26"/>
  <c r="B70" i="26" s="1"/>
  <c r="B52" i="26"/>
  <c r="B33" i="26"/>
  <c r="B59" i="26" s="1"/>
  <c r="B37" i="26"/>
  <c r="B63" i="26" s="1"/>
  <c r="B41" i="26"/>
  <c r="B67" i="26" s="1"/>
  <c r="B45" i="26"/>
  <c r="B71" i="26" s="1"/>
  <c r="B49" i="26"/>
  <c r="B75" i="26" s="1"/>
  <c r="B53" i="26"/>
  <c r="B79" i="26" s="1"/>
  <c r="B40" i="26"/>
  <c r="B66" i="26" s="1"/>
  <c r="B48" i="26"/>
  <c r="B74" i="26" s="1"/>
  <c r="B34" i="26"/>
  <c r="B60" i="26" s="1"/>
  <c r="B38" i="26"/>
  <c r="B64" i="26" s="1"/>
  <c r="B42" i="26"/>
  <c r="B68" i="26" s="1"/>
  <c r="B46" i="26"/>
  <c r="B72" i="26" s="1"/>
  <c r="B39" i="25"/>
  <c r="B64" i="25" s="1"/>
  <c r="B47" i="25"/>
  <c r="B72" i="25" s="1"/>
  <c r="B36" i="25"/>
  <c r="B61" i="25" s="1"/>
  <c r="B40" i="25"/>
  <c r="B65" i="25" s="1"/>
  <c r="B44" i="25"/>
  <c r="B69" i="25" s="1"/>
  <c r="B48" i="25"/>
  <c r="B73" i="25" s="1"/>
  <c r="B52" i="25"/>
  <c r="B77" i="25" s="1"/>
  <c r="B35" i="25"/>
  <c r="B60" i="25" s="1"/>
  <c r="B43" i="25"/>
  <c r="B68" i="25" s="1"/>
  <c r="B33" i="25"/>
  <c r="B58" i="25" s="1"/>
  <c r="B37" i="25"/>
  <c r="B62" i="25" s="1"/>
  <c r="B41" i="25"/>
  <c r="B66" i="25" s="1"/>
  <c r="B45" i="25"/>
  <c r="B70" i="25" s="1"/>
  <c r="B49" i="25"/>
  <c r="B74" i="25" s="1"/>
  <c r="B55" i="24"/>
  <c r="B36" i="24"/>
  <c r="B61" i="24" s="1"/>
  <c r="B40" i="24"/>
  <c r="B44" i="24"/>
  <c r="B48" i="24"/>
  <c r="B73" i="24" s="1"/>
  <c r="B52" i="24"/>
  <c r="B77" i="24" s="1"/>
  <c r="B33" i="24"/>
  <c r="B37" i="24"/>
  <c r="B41" i="24"/>
  <c r="B66" i="24" s="1"/>
  <c r="B45" i="24"/>
  <c r="B70" i="24" s="1"/>
  <c r="B49" i="24"/>
  <c r="B53" i="24"/>
  <c r="B34" i="24"/>
  <c r="B59" i="24" s="1"/>
  <c r="B38" i="24"/>
  <c r="B63" i="24" s="1"/>
  <c r="B42" i="24"/>
  <c r="B46" i="24"/>
  <c r="B50" i="24"/>
  <c r="B75" i="24" s="1"/>
  <c r="B35" i="24"/>
  <c r="B60" i="24" s="1"/>
  <c r="B39" i="24"/>
  <c r="B43" i="24"/>
  <c r="B68" i="24" s="1"/>
  <c r="B47" i="24"/>
  <c r="B72" i="24" s="1"/>
  <c r="B51" i="24"/>
  <c r="B76" i="24" s="1"/>
  <c r="D36" i="23"/>
  <c r="D61" i="23" s="1"/>
  <c r="D40" i="23"/>
  <c r="D65" i="23" s="1"/>
  <c r="D44" i="23"/>
  <c r="D69" i="23" s="1"/>
  <c r="D48" i="23"/>
  <c r="D73" i="23" s="1"/>
  <c r="D52" i="23"/>
  <c r="D77" i="23" s="1"/>
  <c r="D33" i="23"/>
  <c r="D58" i="23" s="1"/>
  <c r="D37" i="23"/>
  <c r="D62" i="23" s="1"/>
  <c r="D41" i="23"/>
  <c r="D66" i="23" s="1"/>
  <c r="D45" i="23"/>
  <c r="D70" i="23" s="1"/>
  <c r="D49" i="23"/>
  <c r="D74" i="23" s="1"/>
  <c r="D53" i="23"/>
  <c r="D78" i="23" s="1"/>
  <c r="D35" i="23"/>
  <c r="D60" i="23" s="1"/>
  <c r="D39" i="23"/>
  <c r="D64" i="23" s="1"/>
  <c r="D43" i="23"/>
  <c r="D68" i="23" s="1"/>
  <c r="D47" i="23"/>
  <c r="D72" i="23" s="1"/>
  <c r="B33" i="22"/>
  <c r="B59" i="22" s="1"/>
  <c r="B37" i="22"/>
  <c r="B63" i="22" s="1"/>
  <c r="B41" i="22"/>
  <c r="B67" i="22" s="1"/>
  <c r="B45" i="22"/>
  <c r="B71" i="22" s="1"/>
  <c r="B49" i="22"/>
  <c r="B75" i="22" s="1"/>
  <c r="B53" i="22"/>
  <c r="B79" i="22" s="1"/>
  <c r="B34" i="22"/>
  <c r="B60" i="22" s="1"/>
  <c r="B38" i="22"/>
  <c r="B64" i="22" s="1"/>
  <c r="B42" i="22"/>
  <c r="B68" i="22" s="1"/>
  <c r="B46" i="22"/>
  <c r="B72" i="22" s="1"/>
  <c r="B50" i="22"/>
  <c r="B76" i="22" s="1"/>
  <c r="B35" i="22"/>
  <c r="B61" i="22" s="1"/>
  <c r="B39" i="22"/>
  <c r="B65" i="22" s="1"/>
  <c r="B43" i="22"/>
  <c r="B69" i="22" s="1"/>
  <c r="B47" i="22"/>
  <c r="B73" i="22" s="1"/>
  <c r="B51" i="22"/>
  <c r="B77" i="22" s="1"/>
  <c r="B36" i="22"/>
  <c r="B62" i="22" s="1"/>
  <c r="B40" i="22"/>
  <c r="B66" i="22" s="1"/>
  <c r="B44" i="22"/>
  <c r="B70" i="22" s="1"/>
  <c r="B48" i="22"/>
  <c r="B74" i="22" s="1"/>
  <c r="D67" i="27" l="1"/>
  <c r="D69" i="27"/>
  <c r="D70" i="27"/>
  <c r="D77" i="27"/>
  <c r="D63" i="27"/>
  <c r="D61" i="27"/>
  <c r="D66" i="27"/>
  <c r="D65" i="27"/>
  <c r="D68" i="27"/>
  <c r="D75" i="27"/>
  <c r="D59" i="27"/>
  <c r="D78" i="27"/>
  <c r="D62" i="27"/>
  <c r="B61" i="26"/>
  <c r="B78" i="26"/>
  <c r="B77" i="26"/>
  <c r="B73" i="26"/>
  <c r="B71" i="24"/>
  <c r="B78" i="24"/>
  <c r="B62" i="24"/>
  <c r="B64" i="24"/>
  <c r="B67" i="24"/>
  <c r="B74" i="24"/>
  <c r="B58" i="24"/>
  <c r="B69" i="24"/>
  <c r="B65" i="24"/>
  <c r="B55" i="20"/>
  <c r="B30" i="20"/>
  <c r="B29" i="20"/>
  <c r="B42" i="20" l="1"/>
  <c r="B34" i="20"/>
  <c r="B50" i="20"/>
  <c r="B53" i="20"/>
  <c r="B46" i="20"/>
  <c r="B38" i="20"/>
  <c r="B56" i="20"/>
  <c r="B35" i="20"/>
  <c r="B39" i="20"/>
  <c r="B43" i="20"/>
  <c r="B47" i="20"/>
  <c r="B51" i="20"/>
  <c r="B36" i="20"/>
  <c r="B40" i="20"/>
  <c r="B44" i="20"/>
  <c r="B48" i="20"/>
  <c r="B52" i="20"/>
  <c r="B33" i="20"/>
  <c r="B37" i="20"/>
  <c r="B41" i="20"/>
  <c r="B45" i="20"/>
  <c r="B49" i="20"/>
  <c r="B55" i="19"/>
  <c r="B30" i="19"/>
  <c r="B56" i="19" s="1"/>
  <c r="B29" i="19"/>
  <c r="B51" i="19" s="1"/>
  <c r="B77" i="19" s="1"/>
  <c r="B55" i="16"/>
  <c r="B56" i="16" s="1"/>
  <c r="B53" i="16"/>
  <c r="B50" i="16"/>
  <c r="B49" i="16"/>
  <c r="B75" i="16" s="1"/>
  <c r="B46" i="16"/>
  <c r="B45" i="16"/>
  <c r="B42" i="16"/>
  <c r="B41" i="16"/>
  <c r="B67" i="16" s="1"/>
  <c r="B38" i="16"/>
  <c r="B37" i="16"/>
  <c r="B34" i="16"/>
  <c r="B33" i="16"/>
  <c r="B59" i="16" s="1"/>
  <c r="B30" i="16"/>
  <c r="B52" i="16" s="1"/>
  <c r="B78" i="16" s="1"/>
  <c r="B29" i="16"/>
  <c r="B55" i="15"/>
  <c r="B56" i="15" s="1"/>
  <c r="B30" i="15"/>
  <c r="B51" i="15" s="1"/>
  <c r="B29" i="15"/>
  <c r="B56" i="12"/>
  <c r="B55" i="12"/>
  <c r="B30" i="12"/>
  <c r="B51" i="12" s="1"/>
  <c r="B29" i="12"/>
  <c r="D55" i="18"/>
  <c r="D30" i="18"/>
  <c r="D51" i="18" s="1"/>
  <c r="D29" i="18"/>
  <c r="D6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5" i="18"/>
  <c r="D3" i="18"/>
  <c r="B55" i="17"/>
  <c r="B30" i="17"/>
  <c r="B50" i="17" s="1"/>
  <c r="B29" i="17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5" i="14"/>
  <c r="D3" i="14"/>
  <c r="D55" i="13"/>
  <c r="D33" i="13"/>
  <c r="D30" i="13"/>
  <c r="D29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5" i="13"/>
  <c r="D3" i="13"/>
  <c r="D29" i="14" l="1"/>
  <c r="D30" i="14"/>
  <c r="D55" i="14" s="1"/>
  <c r="D46" i="14"/>
  <c r="D42" i="14"/>
  <c r="D53" i="14"/>
  <c r="D49" i="14"/>
  <c r="D37" i="14"/>
  <c r="D52" i="14"/>
  <c r="D40" i="14"/>
  <c r="D36" i="14"/>
  <c r="B61" i="20"/>
  <c r="B60" i="20"/>
  <c r="B79" i="20"/>
  <c r="B75" i="20"/>
  <c r="B59" i="20"/>
  <c r="B66" i="20"/>
  <c r="B69" i="20"/>
  <c r="B71" i="20"/>
  <c r="B78" i="20"/>
  <c r="B62" i="20"/>
  <c r="B65" i="20"/>
  <c r="B67" i="20"/>
  <c r="B74" i="20"/>
  <c r="B77" i="20"/>
  <c r="B68" i="20"/>
  <c r="B76" i="20"/>
  <c r="B72" i="20"/>
  <c r="B63" i="20"/>
  <c r="B70" i="20"/>
  <c r="B73" i="20"/>
  <c r="B64" i="20"/>
  <c r="B39" i="19"/>
  <c r="B65" i="19" s="1"/>
  <c r="B36" i="19"/>
  <c r="B62" i="19" s="1"/>
  <c r="B40" i="19"/>
  <c r="B66" i="19" s="1"/>
  <c r="B44" i="19"/>
  <c r="B70" i="19" s="1"/>
  <c r="B48" i="19"/>
  <c r="B74" i="19" s="1"/>
  <c r="B52" i="19"/>
  <c r="B78" i="19" s="1"/>
  <c r="B33" i="19"/>
  <c r="B59" i="19" s="1"/>
  <c r="B37" i="19"/>
  <c r="B63" i="19" s="1"/>
  <c r="B41" i="19"/>
  <c r="B67" i="19" s="1"/>
  <c r="B45" i="19"/>
  <c r="B71" i="19" s="1"/>
  <c r="B49" i="19"/>
  <c r="B75" i="19" s="1"/>
  <c r="B53" i="19"/>
  <c r="B79" i="19" s="1"/>
  <c r="B34" i="19"/>
  <c r="B60" i="19" s="1"/>
  <c r="B38" i="19"/>
  <c r="B64" i="19" s="1"/>
  <c r="B42" i="19"/>
  <c r="B68" i="19" s="1"/>
  <c r="B46" i="19"/>
  <c r="B72" i="19" s="1"/>
  <c r="B50" i="19"/>
  <c r="B76" i="19" s="1"/>
  <c r="B35" i="19"/>
  <c r="B61" i="19" s="1"/>
  <c r="B43" i="19"/>
  <c r="B69" i="19" s="1"/>
  <c r="B47" i="19"/>
  <c r="B73" i="19" s="1"/>
  <c r="B63" i="16"/>
  <c r="B71" i="16"/>
  <c r="B79" i="16"/>
  <c r="B76" i="16"/>
  <c r="B68" i="16"/>
  <c r="B64" i="16"/>
  <c r="B60" i="16"/>
  <c r="B72" i="16"/>
  <c r="B35" i="16"/>
  <c r="B61" i="16" s="1"/>
  <c r="B39" i="16"/>
  <c r="B65" i="16" s="1"/>
  <c r="B43" i="16"/>
  <c r="B69" i="16" s="1"/>
  <c r="B47" i="16"/>
  <c r="B73" i="16" s="1"/>
  <c r="B51" i="16"/>
  <c r="B77" i="16" s="1"/>
  <c r="B36" i="16"/>
  <c r="B62" i="16" s="1"/>
  <c r="B40" i="16"/>
  <c r="B66" i="16" s="1"/>
  <c r="B44" i="16"/>
  <c r="B70" i="16" s="1"/>
  <c r="B48" i="16"/>
  <c r="B74" i="16" s="1"/>
  <c r="B77" i="15"/>
  <c r="B40" i="15"/>
  <c r="B66" i="15" s="1"/>
  <c r="B48" i="15"/>
  <c r="B74" i="15" s="1"/>
  <c r="B37" i="15"/>
  <c r="B63" i="15" s="1"/>
  <c r="B45" i="15"/>
  <c r="B71" i="15" s="1"/>
  <c r="B49" i="15"/>
  <c r="B75" i="15" s="1"/>
  <c r="B34" i="15"/>
  <c r="B60" i="15" s="1"/>
  <c r="B38" i="15"/>
  <c r="B64" i="15" s="1"/>
  <c r="B42" i="15"/>
  <c r="B68" i="15" s="1"/>
  <c r="B46" i="15"/>
  <c r="B72" i="15" s="1"/>
  <c r="B50" i="15"/>
  <c r="B76" i="15" s="1"/>
  <c r="B36" i="15"/>
  <c r="B62" i="15" s="1"/>
  <c r="B44" i="15"/>
  <c r="B70" i="15" s="1"/>
  <c r="B52" i="15"/>
  <c r="B78" i="15" s="1"/>
  <c r="B33" i="15"/>
  <c r="B59" i="15" s="1"/>
  <c r="B41" i="15"/>
  <c r="B67" i="15" s="1"/>
  <c r="B53" i="15"/>
  <c r="B79" i="15" s="1"/>
  <c r="B35" i="15"/>
  <c r="B61" i="15" s="1"/>
  <c r="B39" i="15"/>
  <c r="B65" i="15" s="1"/>
  <c r="B43" i="15"/>
  <c r="B69" i="15" s="1"/>
  <c r="B47" i="15"/>
  <c r="B73" i="15" s="1"/>
  <c r="B36" i="12"/>
  <c r="B44" i="12"/>
  <c r="B48" i="12"/>
  <c r="B33" i="12"/>
  <c r="B37" i="12"/>
  <c r="B41" i="12"/>
  <c r="B45" i="12"/>
  <c r="B49" i="12"/>
  <c r="B53" i="12"/>
  <c r="B34" i="12"/>
  <c r="B38" i="12"/>
  <c r="B42" i="12"/>
  <c r="B46" i="12"/>
  <c r="B50" i="12"/>
  <c r="B77" i="12"/>
  <c r="B40" i="12"/>
  <c r="B52" i="12"/>
  <c r="B35" i="12"/>
  <c r="B39" i="12"/>
  <c r="B65" i="12" s="1"/>
  <c r="B43" i="12"/>
  <c r="B47" i="12"/>
  <c r="D33" i="18"/>
  <c r="D37" i="18"/>
  <c r="D41" i="18"/>
  <c r="D66" i="18" s="1"/>
  <c r="D45" i="18"/>
  <c r="D49" i="18"/>
  <c r="D53" i="18"/>
  <c r="D36" i="18"/>
  <c r="D61" i="18" s="1"/>
  <c r="D40" i="18"/>
  <c r="D44" i="18"/>
  <c r="D48" i="18"/>
  <c r="D52" i="18"/>
  <c r="D77" i="18" s="1"/>
  <c r="D34" i="18"/>
  <c r="D38" i="18"/>
  <c r="D42" i="18"/>
  <c r="D67" i="18" s="1"/>
  <c r="D46" i="18"/>
  <c r="D71" i="18" s="1"/>
  <c r="D50" i="18"/>
  <c r="D76" i="18"/>
  <c r="D35" i="18"/>
  <c r="D60" i="18" s="1"/>
  <c r="D39" i="18"/>
  <c r="D64" i="18" s="1"/>
  <c r="D43" i="18"/>
  <c r="D68" i="18" s="1"/>
  <c r="D47" i="18"/>
  <c r="D72" i="18" s="1"/>
  <c r="B36" i="17"/>
  <c r="B40" i="17"/>
  <c r="B44" i="17"/>
  <c r="B70" i="17" s="1"/>
  <c r="B48" i="17"/>
  <c r="B52" i="17"/>
  <c r="B33" i="17"/>
  <c r="B37" i="17"/>
  <c r="B63" i="17" s="1"/>
  <c r="B41" i="17"/>
  <c r="B45" i="17"/>
  <c r="B49" i="17"/>
  <c r="B53" i="17"/>
  <c r="B79" i="17" s="1"/>
  <c r="B35" i="17"/>
  <c r="B39" i="17"/>
  <c r="B43" i="17"/>
  <c r="B47" i="17"/>
  <c r="B73" i="17" s="1"/>
  <c r="B51" i="17"/>
  <c r="B56" i="17"/>
  <c r="B76" i="17" s="1"/>
  <c r="B34" i="17"/>
  <c r="B60" i="17" s="1"/>
  <c r="B38" i="17"/>
  <c r="B64" i="17" s="1"/>
  <c r="B42" i="17"/>
  <c r="B68" i="17" s="1"/>
  <c r="B46" i="17"/>
  <c r="B72" i="17" s="1"/>
  <c r="D51" i="13"/>
  <c r="D36" i="13"/>
  <c r="D40" i="13"/>
  <c r="D44" i="13"/>
  <c r="D48" i="13"/>
  <c r="D52" i="13"/>
  <c r="D37" i="13"/>
  <c r="D41" i="13"/>
  <c r="D45" i="13"/>
  <c r="D49" i="13"/>
  <c r="D53" i="13"/>
  <c r="D34" i="13"/>
  <c r="D38" i="13"/>
  <c r="D42" i="13"/>
  <c r="D46" i="13"/>
  <c r="D50" i="13"/>
  <c r="D76" i="13"/>
  <c r="D35" i="13"/>
  <c r="D39" i="13"/>
  <c r="D64" i="13" s="1"/>
  <c r="D43" i="13"/>
  <c r="D47" i="13"/>
  <c r="B30" i="11"/>
  <c r="B51" i="11" s="1"/>
  <c r="B29" i="11"/>
  <c r="B30" i="10"/>
  <c r="B55" i="10" s="1"/>
  <c r="B29" i="10"/>
  <c r="B50" i="10" s="1"/>
  <c r="B75" i="10" s="1"/>
  <c r="D77" i="14" l="1"/>
  <c r="D74" i="14"/>
  <c r="D67" i="14"/>
  <c r="D43" i="14"/>
  <c r="D68" i="14" s="1"/>
  <c r="D65" i="14"/>
  <c r="D71" i="14"/>
  <c r="D47" i="14"/>
  <c r="D72" i="14" s="1"/>
  <c r="D61" i="14"/>
  <c r="D78" i="14"/>
  <c r="D44" i="14"/>
  <c r="D69" i="14" s="1"/>
  <c r="D41" i="14"/>
  <c r="D66" i="14" s="1"/>
  <c r="D34" i="14"/>
  <c r="D59" i="14" s="1"/>
  <c r="D50" i="14"/>
  <c r="D75" i="14" s="1"/>
  <c r="D35" i="14"/>
  <c r="D60" i="14" s="1"/>
  <c r="D51" i="14"/>
  <c r="D76" i="14" s="1"/>
  <c r="D62" i="14"/>
  <c r="D48" i="14"/>
  <c r="D73" i="14" s="1"/>
  <c r="D45" i="14"/>
  <c r="D70" i="14" s="1"/>
  <c r="D38" i="14"/>
  <c r="D63" i="14" s="1"/>
  <c r="D33" i="14"/>
  <c r="D58" i="14" s="1"/>
  <c r="D39" i="14"/>
  <c r="D64" i="14" s="1"/>
  <c r="B64" i="12"/>
  <c r="B61" i="12"/>
  <c r="B76" i="12"/>
  <c r="B60" i="12"/>
  <c r="B67" i="12"/>
  <c r="B70" i="12"/>
  <c r="B74" i="12"/>
  <c r="B73" i="12"/>
  <c r="B78" i="12"/>
  <c r="B72" i="12"/>
  <c r="B79" i="12"/>
  <c r="B63" i="12"/>
  <c r="B62" i="12"/>
  <c r="B71" i="12"/>
  <c r="B69" i="12"/>
  <c r="B66" i="12"/>
  <c r="B68" i="12"/>
  <c r="B75" i="12"/>
  <c r="B59" i="12"/>
  <c r="D73" i="18"/>
  <c r="D78" i="18"/>
  <c r="D62" i="18"/>
  <c r="D63" i="18"/>
  <c r="D69" i="18"/>
  <c r="D74" i="18"/>
  <c r="D58" i="18"/>
  <c r="D75" i="18"/>
  <c r="D59" i="18"/>
  <c r="D65" i="18"/>
  <c r="D70" i="18"/>
  <c r="B69" i="17"/>
  <c r="B75" i="17"/>
  <c r="B59" i="17"/>
  <c r="B66" i="17"/>
  <c r="B65" i="17"/>
  <c r="B71" i="17"/>
  <c r="B78" i="17"/>
  <c r="B62" i="17"/>
  <c r="B77" i="17"/>
  <c r="B61" i="17"/>
  <c r="B67" i="17"/>
  <c r="B74" i="17"/>
  <c r="D71" i="13"/>
  <c r="D78" i="13"/>
  <c r="D62" i="13"/>
  <c r="D69" i="13"/>
  <c r="D60" i="13"/>
  <c r="D67" i="13"/>
  <c r="D72" i="13"/>
  <c r="D68" i="13"/>
  <c r="D74" i="13"/>
  <c r="D58" i="13"/>
  <c r="D65" i="13"/>
  <c r="D75" i="13"/>
  <c r="D59" i="13"/>
  <c r="D66" i="13"/>
  <c r="D73" i="13"/>
  <c r="D63" i="13"/>
  <c r="D70" i="13"/>
  <c r="D77" i="13"/>
  <c r="D61" i="13"/>
  <c r="B36" i="11"/>
  <c r="B40" i="11"/>
  <c r="B44" i="11"/>
  <c r="B69" i="11" s="1"/>
  <c r="B48" i="11"/>
  <c r="B52" i="11"/>
  <c r="B33" i="11"/>
  <c r="B37" i="11"/>
  <c r="B62" i="11" s="1"/>
  <c r="B41" i="11"/>
  <c r="B45" i="11"/>
  <c r="B49" i="11"/>
  <c r="B53" i="11"/>
  <c r="B78" i="11" s="1"/>
  <c r="B34" i="11"/>
  <c r="B38" i="11"/>
  <c r="B42" i="11"/>
  <c r="B46" i="11"/>
  <c r="B71" i="11" s="1"/>
  <c r="B50" i="11"/>
  <c r="B55" i="11"/>
  <c r="B76" i="11" s="1"/>
  <c r="B35" i="11"/>
  <c r="B39" i="11"/>
  <c r="B64" i="11" s="1"/>
  <c r="B43" i="11"/>
  <c r="B47" i="11"/>
  <c r="B72" i="11" s="1"/>
  <c r="B35" i="10"/>
  <c r="B60" i="10" s="1"/>
  <c r="B43" i="10"/>
  <c r="B68" i="10" s="1"/>
  <c r="B51" i="10"/>
  <c r="B76" i="10" s="1"/>
  <c r="B36" i="10"/>
  <c r="B61" i="10" s="1"/>
  <c r="B40" i="10"/>
  <c r="B65" i="10" s="1"/>
  <c r="B44" i="10"/>
  <c r="B69" i="10" s="1"/>
  <c r="B48" i="10"/>
  <c r="B73" i="10" s="1"/>
  <c r="B52" i="10"/>
  <c r="B77" i="10" s="1"/>
  <c r="B33" i="10"/>
  <c r="B58" i="10" s="1"/>
  <c r="B37" i="10"/>
  <c r="B62" i="10" s="1"/>
  <c r="B41" i="10"/>
  <c r="B66" i="10" s="1"/>
  <c r="B45" i="10"/>
  <c r="B70" i="10" s="1"/>
  <c r="B49" i="10"/>
  <c r="B74" i="10" s="1"/>
  <c r="B53" i="10"/>
  <c r="B78" i="10" s="1"/>
  <c r="B39" i="10"/>
  <c r="B64" i="10" s="1"/>
  <c r="B47" i="10"/>
  <c r="B72" i="10" s="1"/>
  <c r="B34" i="10"/>
  <c r="B59" i="10" s="1"/>
  <c r="B38" i="10"/>
  <c r="B63" i="10" s="1"/>
  <c r="B42" i="10"/>
  <c r="B67" i="10" s="1"/>
  <c r="B46" i="10"/>
  <c r="B71" i="10" s="1"/>
  <c r="D25" i="9"/>
  <c r="E25" i="9" s="1"/>
  <c r="E24" i="9"/>
  <c r="D24" i="9"/>
  <c r="D23" i="9"/>
  <c r="E23" i="9" s="1"/>
  <c r="E22" i="9"/>
  <c r="D22" i="9"/>
  <c r="D21" i="9"/>
  <c r="E21" i="9" s="1"/>
  <c r="E20" i="9"/>
  <c r="D20" i="9"/>
  <c r="D19" i="9"/>
  <c r="E19" i="9" s="1"/>
  <c r="E18" i="9"/>
  <c r="D18" i="9"/>
  <c r="D17" i="9"/>
  <c r="E17" i="9" s="1"/>
  <c r="E16" i="9"/>
  <c r="D16" i="9"/>
  <c r="D15" i="9"/>
  <c r="E15" i="9" s="1"/>
  <c r="E14" i="9"/>
  <c r="D14" i="9"/>
  <c r="D13" i="9"/>
  <c r="E13" i="9" s="1"/>
  <c r="E12" i="9"/>
  <c r="D12" i="9"/>
  <c r="D11" i="9"/>
  <c r="E11" i="9" s="1"/>
  <c r="E10" i="9"/>
  <c r="D10" i="9"/>
  <c r="D9" i="9"/>
  <c r="E9" i="9" s="1"/>
  <c r="E8" i="9"/>
  <c r="D8" i="9"/>
  <c r="D7" i="9"/>
  <c r="E7" i="9" s="1"/>
  <c r="E6" i="9"/>
  <c r="D6" i="9"/>
  <c r="D5" i="9"/>
  <c r="E5" i="9" s="1"/>
  <c r="E3" i="9"/>
  <c r="D3" i="9"/>
  <c r="B60" i="11" l="1"/>
  <c r="B67" i="11"/>
  <c r="B74" i="11"/>
  <c r="B58" i="11"/>
  <c r="B65" i="11"/>
  <c r="B70" i="11"/>
  <c r="B77" i="11"/>
  <c r="B61" i="11"/>
  <c r="B63" i="11"/>
  <c r="B68" i="11"/>
  <c r="B75" i="11"/>
  <c r="B59" i="11"/>
  <c r="B66" i="11"/>
  <c r="B73" i="11"/>
  <c r="E29" i="9"/>
  <c r="E30" i="9"/>
  <c r="E35" i="9" s="1"/>
  <c r="E53" i="9" l="1"/>
  <c r="E78" i="9" s="1"/>
  <c r="E37" i="9"/>
  <c r="E62" i="9" s="1"/>
  <c r="E39" i="9"/>
  <c r="E64" i="9" s="1"/>
  <c r="E51" i="9"/>
  <c r="E47" i="9"/>
  <c r="E72" i="9" s="1"/>
  <c r="E48" i="9"/>
  <c r="E73" i="9" s="1"/>
  <c r="E40" i="9"/>
  <c r="E65" i="9" s="1"/>
  <c r="E55" i="9"/>
  <c r="E60" i="9" s="1"/>
  <c r="E41" i="9"/>
  <c r="E66" i="9" s="1"/>
  <c r="E50" i="9"/>
  <c r="E75" i="9" s="1"/>
  <c r="E34" i="9"/>
  <c r="E59" i="9" s="1"/>
  <c r="E49" i="9"/>
  <c r="E74" i="9" s="1"/>
  <c r="E52" i="9"/>
  <c r="E77" i="9" s="1"/>
  <c r="E45" i="9"/>
  <c r="E70" i="9" s="1"/>
  <c r="E38" i="9"/>
  <c r="E63" i="9" s="1"/>
  <c r="E36" i="9"/>
  <c r="E61" i="9" s="1"/>
  <c r="E42" i="9"/>
  <c r="E67" i="9" s="1"/>
  <c r="E44" i="9"/>
  <c r="E69" i="9" s="1"/>
  <c r="E33" i="9"/>
  <c r="E58" i="9" s="1"/>
  <c r="E43" i="9"/>
  <c r="E68" i="9" s="1"/>
  <c r="E46" i="9"/>
  <c r="E71" i="9" s="1"/>
  <c r="E76" i="9" l="1"/>
  <c r="D58" i="7" l="1"/>
  <c r="D78" i="7"/>
  <c r="D55" i="7"/>
  <c r="D33" i="7"/>
  <c r="D30" i="7"/>
  <c r="D29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3" i="7"/>
  <c r="B33" i="6"/>
  <c r="B58" i="6"/>
  <c r="B55" i="6"/>
  <c r="B61" i="6"/>
  <c r="B67" i="6"/>
  <c r="B69" i="6"/>
  <c r="B73" i="6"/>
  <c r="B77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30" i="6"/>
  <c r="B29" i="6"/>
  <c r="D51" i="7" l="1"/>
  <c r="D36" i="7"/>
  <c r="D44" i="7"/>
  <c r="D52" i="7"/>
  <c r="D77" i="7" s="1"/>
  <c r="D37" i="7"/>
  <c r="D41" i="7"/>
  <c r="D45" i="7"/>
  <c r="D70" i="7" s="1"/>
  <c r="D49" i="7"/>
  <c r="D53" i="7"/>
  <c r="D40" i="7"/>
  <c r="D48" i="7"/>
  <c r="D73" i="7" s="1"/>
  <c r="D34" i="7"/>
  <c r="D38" i="7"/>
  <c r="D42" i="7"/>
  <c r="D46" i="7"/>
  <c r="D71" i="7" s="1"/>
  <c r="D50" i="7"/>
  <c r="D75" i="7" s="1"/>
  <c r="D76" i="7"/>
  <c r="D35" i="7"/>
  <c r="D60" i="7" s="1"/>
  <c r="D39" i="7"/>
  <c r="D64" i="7" s="1"/>
  <c r="D43" i="7"/>
  <c r="D68" i="7" s="1"/>
  <c r="D47" i="7"/>
  <c r="D72" i="7" s="1"/>
  <c r="B76" i="6"/>
  <c r="B72" i="6"/>
  <c r="B68" i="6"/>
  <c r="B64" i="6"/>
  <c r="B60" i="6"/>
  <c r="B65" i="6"/>
  <c r="B75" i="6"/>
  <c r="B71" i="6"/>
  <c r="B63" i="6"/>
  <c r="B59" i="6"/>
  <c r="B78" i="6"/>
  <c r="B74" i="6"/>
  <c r="B70" i="6"/>
  <c r="B66" i="6"/>
  <c r="B62" i="6"/>
  <c r="D58" i="1"/>
  <c r="D55" i="1"/>
  <c r="D33" i="1"/>
  <c r="D59" i="7" l="1"/>
  <c r="D67" i="7"/>
  <c r="D65" i="7"/>
  <c r="D66" i="7"/>
  <c r="D69" i="7"/>
  <c r="D63" i="7"/>
  <c r="D62" i="7"/>
  <c r="D61" i="7"/>
  <c r="D74" i="7"/>
  <c r="E14" i="3"/>
  <c r="E18" i="3"/>
  <c r="E22" i="3"/>
  <c r="E3" i="3"/>
  <c r="C6" i="3"/>
  <c r="E6" i="3" s="1"/>
  <c r="C7" i="3"/>
  <c r="E7" i="3" s="1"/>
  <c r="C8" i="3"/>
  <c r="E8" i="3" s="1"/>
  <c r="C9" i="3"/>
  <c r="E9" i="3" s="1"/>
  <c r="C10" i="3"/>
  <c r="E10" i="3" s="1"/>
  <c r="C11" i="3"/>
  <c r="E11" i="3" s="1"/>
  <c r="C12" i="3"/>
  <c r="E12" i="3" s="1"/>
  <c r="C13" i="3"/>
  <c r="E13" i="3" s="1"/>
  <c r="C14" i="3"/>
  <c r="C15" i="3"/>
  <c r="E15" i="3" s="1"/>
  <c r="C16" i="3"/>
  <c r="E16" i="3" s="1"/>
  <c r="C17" i="3"/>
  <c r="E17" i="3" s="1"/>
  <c r="C18" i="3"/>
  <c r="C19" i="3"/>
  <c r="E19" i="3" s="1"/>
  <c r="C20" i="3"/>
  <c r="E20" i="3" s="1"/>
  <c r="C21" i="3"/>
  <c r="E21" i="3" s="1"/>
  <c r="C22" i="3"/>
  <c r="C23" i="3"/>
  <c r="E23" i="3" s="1"/>
  <c r="C24" i="3"/>
  <c r="E24" i="3" s="1"/>
  <c r="C25" i="3"/>
  <c r="E25" i="3" s="1"/>
  <c r="C5" i="3"/>
  <c r="E5" i="3" s="1"/>
  <c r="C3" i="3"/>
  <c r="D3" i="1"/>
  <c r="D6" i="1"/>
  <c r="D7" i="1"/>
  <c r="D29" i="1" s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5" i="1"/>
  <c r="D30" i="1" l="1"/>
  <c r="D42" i="1" s="1"/>
  <c r="E29" i="3"/>
  <c r="E35" i="3" s="1"/>
  <c r="E30" i="3"/>
  <c r="E37" i="3" s="1"/>
  <c r="E48" i="3"/>
  <c r="D35" i="1" l="1"/>
  <c r="D45" i="1"/>
  <c r="D39" i="1"/>
  <c r="D64" i="1" s="1"/>
  <c r="D34" i="1"/>
  <c r="D49" i="1"/>
  <c r="D43" i="1"/>
  <c r="D37" i="1"/>
  <c r="D62" i="1" s="1"/>
  <c r="D53" i="1"/>
  <c r="D47" i="1"/>
  <c r="D36" i="1"/>
  <c r="D61" i="1" s="1"/>
  <c r="D40" i="1"/>
  <c r="D48" i="1"/>
  <c r="D67" i="1"/>
  <c r="D44" i="1"/>
  <c r="D69" i="1" s="1"/>
  <c r="D52" i="1"/>
  <c r="D38" i="1"/>
  <c r="D41" i="1"/>
  <c r="D66" i="1" s="1"/>
  <c r="D46" i="1"/>
  <c r="D71" i="1" s="1"/>
  <c r="D51" i="1"/>
  <c r="D50" i="1"/>
  <c r="E53" i="3"/>
  <c r="E55" i="3"/>
  <c r="E44" i="3"/>
  <c r="E38" i="3"/>
  <c r="E51" i="3"/>
  <c r="E39" i="3"/>
  <c r="E64" i="3" s="1"/>
  <c r="E50" i="3"/>
  <c r="E34" i="3"/>
  <c r="E52" i="3"/>
  <c r="E49" i="3"/>
  <c r="E74" i="3" s="1"/>
  <c r="E43" i="3"/>
  <c r="E36" i="3"/>
  <c r="E41" i="3"/>
  <c r="E73" i="3"/>
  <c r="E42" i="3"/>
  <c r="E33" i="3"/>
  <c r="E46" i="3"/>
  <c r="E47" i="3"/>
  <c r="E72" i="3" s="1"/>
  <c r="E40" i="3"/>
  <c r="E45" i="3"/>
  <c r="D70" i="1" l="1"/>
  <c r="D75" i="1"/>
  <c r="D63" i="1"/>
  <c r="D73" i="1"/>
  <c r="D72" i="1"/>
  <c r="D74" i="1"/>
  <c r="D60" i="1"/>
  <c r="D68" i="1"/>
  <c r="D76" i="1"/>
  <c r="D77" i="1"/>
  <c r="D65" i="1"/>
  <c r="D78" i="1"/>
  <c r="D59" i="1"/>
  <c r="E65" i="3"/>
  <c r="E71" i="3"/>
  <c r="E66" i="3"/>
  <c r="E77" i="3"/>
  <c r="E76" i="3"/>
  <c r="E78" i="3"/>
  <c r="E70" i="3"/>
  <c r="E58" i="3"/>
  <c r="E61" i="3"/>
  <c r="E59" i="3"/>
  <c r="E63" i="3"/>
  <c r="E60" i="3"/>
  <c r="E67" i="3"/>
  <c r="E68" i="3"/>
  <c r="E75" i="3"/>
  <c r="E69" i="3"/>
  <c r="E62" i="3"/>
</calcChain>
</file>

<file path=xl/sharedStrings.xml><?xml version="1.0" encoding="utf-8"?>
<sst xmlns="http://schemas.openxmlformats.org/spreadsheetml/2006/main" count="1794" uniqueCount="93">
  <si>
    <t>Ime županije</t>
  </si>
  <si>
    <t>Površina županije</t>
  </si>
  <si>
    <t>Broj stanovnika</t>
  </si>
  <si>
    <t>Zagrebačka</t>
  </si>
  <si>
    <t>Krapinsko-zagorska</t>
  </si>
  <si>
    <t>Sisačko-moslavačka</t>
  </si>
  <si>
    <t>Karlovačka</t>
  </si>
  <si>
    <t>Varaždinska</t>
  </si>
  <si>
    <t>Koprivničko-križevačka</t>
  </si>
  <si>
    <t>Bjelovarsko-bilogorska</t>
  </si>
  <si>
    <t>Primorsko-goranska</t>
  </si>
  <si>
    <t>Ličko-senjska</t>
  </si>
  <si>
    <t>Virovitičko-podravska</t>
  </si>
  <si>
    <t>Požeško-slavonska</t>
  </si>
  <si>
    <t>Brodsko-posavska</t>
  </si>
  <si>
    <t>Zadarska</t>
  </si>
  <si>
    <t>Osječko-baranjska</t>
  </si>
  <si>
    <t>Šibensko-kninska</t>
  </si>
  <si>
    <t>Vukovarsko-srijemska</t>
  </si>
  <si>
    <t>Splitsko-dalmatinska</t>
  </si>
  <si>
    <t>Istarska</t>
  </si>
  <si>
    <t>Dubrovačko-neretvanska</t>
  </si>
  <si>
    <t>Međimurska</t>
  </si>
  <si>
    <t>Grad Zagreb</t>
  </si>
  <si>
    <t>Gustoća naseljenosti</t>
  </si>
  <si>
    <t>Zaposleni</t>
  </si>
  <si>
    <t>Nezaposleni</t>
  </si>
  <si>
    <t>Stopa zaposlenosti</t>
  </si>
  <si>
    <t>Suma zaposlenih i nezaposlenih</t>
  </si>
  <si>
    <t>ukupno korišteno poljoprivredno zemljište, ha</t>
  </si>
  <si>
    <t>MIN MAX STAND</t>
  </si>
  <si>
    <t>Republika Hrvatska</t>
  </si>
  <si>
    <t>MAX</t>
  </si>
  <si>
    <t>MIN</t>
  </si>
  <si>
    <t>BROJNIK U FORMULI</t>
  </si>
  <si>
    <t>NAZIVNIK U FORMULI</t>
  </si>
  <si>
    <t>STAND VRIJEDNOSTI</t>
  </si>
  <si>
    <t>ukupno korišteno poljoprivredno zemljište, KM2</t>
  </si>
  <si>
    <t>stopa korištenog poljoprivrednog zemljišta</t>
  </si>
  <si>
    <t>STAND VRIJEDNSOTI</t>
  </si>
  <si>
    <t>Indeks starenja</t>
  </si>
  <si>
    <t>SSS I VIŠE</t>
  </si>
  <si>
    <t>Stanovnici stariji od 15 godina</t>
  </si>
  <si>
    <t>Udio obrazovnog stanovništva</t>
  </si>
  <si>
    <t>Stopa nataliteta</t>
  </si>
  <si>
    <t>Gustoća cestovne mreže (m/km2)</t>
  </si>
  <si>
    <t>Zdravstvene ustanove</t>
  </si>
  <si>
    <t>PROSJEK RH</t>
  </si>
  <si>
    <t>Ukupan broj privatnih kućanstava</t>
  </si>
  <si>
    <t>Posjeduje računalo</t>
  </si>
  <si>
    <t>Udio kućanstava koji posjeduje računalo</t>
  </si>
  <si>
    <t>Koristi Internet</t>
  </si>
  <si>
    <t>Udio kućanstava koji koristi Internet</t>
  </si>
  <si>
    <t>Broj vrtića</t>
  </si>
  <si>
    <t>Broj osnovnih škola</t>
  </si>
  <si>
    <t>Broj srednjih škola</t>
  </si>
  <si>
    <t>Stanovništvo</t>
  </si>
  <si>
    <t>Broj prodavaonica</t>
  </si>
  <si>
    <t>Broj prodavaonica po stanovniku</t>
  </si>
  <si>
    <t>Broj kina</t>
  </si>
  <si>
    <t>Broj aktivnih pravnih osoba</t>
  </si>
  <si>
    <t>Broj OPG-ova</t>
  </si>
  <si>
    <t>ZAPOSLENI U OBRTU I DJELATNOSTIMA SLOBODNIH PROFESIJA</t>
  </si>
  <si>
    <t>Stopa zaposlenih u obrtu i djelatnostima slobodnih profesija</t>
  </si>
  <si>
    <t>Bruto domaći proizvod po stanovniku po SKM</t>
  </si>
  <si>
    <t>Neto plaća po zaposlenom</t>
  </si>
  <si>
    <t>Broj aktivnih zadruga</t>
  </si>
  <si>
    <t>Ukupno korišteno zemljište za ekološku poljoprivredu</t>
  </si>
  <si>
    <t>Ukupno korišteno zemljište za poljoprivredu</t>
  </si>
  <si>
    <t>Stopa korištenog zemljišta za ekološku poljoprivredu</t>
  </si>
  <si>
    <t>Postotak neispravnih uzoraka vode za piće</t>
  </si>
  <si>
    <t>Stopa korištenog poljoprivrednog zemljišta</t>
  </si>
  <si>
    <t>Udio kućanstava koja koriste Internet</t>
  </si>
  <si>
    <t>NORMALIZIRANE VRIJEDNOSTI</t>
  </si>
  <si>
    <t>Rotated Component Matrix</t>
  </si>
  <si>
    <t>Rotation Sums of Squared Loadings</t>
  </si>
  <si>
    <t>Weight of factors</t>
  </si>
  <si>
    <t>FACTOR 1 loadings</t>
  </si>
  <si>
    <t>Weights of
variables in FACTOR 1</t>
  </si>
  <si>
    <t>FACTOR 2 loadings</t>
  </si>
  <si>
    <t>Weights of
variables in FACTOR 2</t>
  </si>
  <si>
    <t>FACTOR 3 loadings</t>
  </si>
  <si>
    <t>Weights of
variables in FACTOR 3</t>
  </si>
  <si>
    <t>FACTOR 4 loadings</t>
  </si>
  <si>
    <t>Weights of
variables in FACTOR 4</t>
  </si>
  <si>
    <t>FACTOR 5 loadings</t>
  </si>
  <si>
    <t>Weights of
variables in FACTOR 5</t>
  </si>
  <si>
    <t>IZRAČUN FAKTOR 1</t>
  </si>
  <si>
    <t>IZRAČUN FAKTOR 2</t>
  </si>
  <si>
    <t>IZRAČUN FAKTOR 3</t>
  </si>
  <si>
    <t>IZRAČUN FAKTOR 4</t>
  </si>
  <si>
    <t>IZRAČUN FAKTOR 5</t>
  </si>
  <si>
    <t>INDEKS S PONDEROM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</si>
</sst>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#"/>
    <numFmt numFmtId="165" formatCode="0.0000"/>
    <numFmt numFmtId="166" formatCode="0.0"/>
    <numFmt numFmtId="167" formatCode="#,###.0"/>
    <numFmt numFmtId="172" formatCode="###0.000"/>
  </numFmts>
  <fonts count="7">
    <font>
      <sz val="11"/>
      <color theme="1"/>
      <name val="Calibri"/>
      <family val="2"/>
      <charset val="238"/>
      <scheme val="minor"/>
    </font>
    <font>
      <b/>
      <sz val="10"/>
      <color indexed="9"/>
      <name val="Arial, Helvetica, sans-serif"/>
    </font>
    <font>
      <sz val="10"/>
      <color indexed="8"/>
      <name val="Arial, Helvetica, sans-serif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6495E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wrapText="1"/>
    </xf>
    <xf numFmtId="164" fontId="2" fillId="3" borderId="3" xfId="0" applyNumberFormat="1" applyFont="1" applyFill="1" applyBorder="1" applyAlignment="1">
      <alignment horizontal="right" wrapText="1"/>
    </xf>
    <xf numFmtId="3" fontId="3" fillId="0" borderId="4" xfId="0" applyNumberFormat="1" applyFont="1" applyBorder="1" applyAlignment="1">
      <alignment vertical="top" wrapText="1"/>
    </xf>
    <xf numFmtId="165" fontId="0" fillId="0" borderId="0" xfId="0" applyNumberFormat="1"/>
    <xf numFmtId="2" fontId="0" fillId="0" borderId="0" xfId="0" applyNumberFormat="1"/>
    <xf numFmtId="164" fontId="0" fillId="0" borderId="0" xfId="0" applyNumberFormat="1"/>
    <xf numFmtId="4" fontId="4" fillId="3" borderId="3" xfId="0" applyNumberFormat="1" applyFont="1" applyFill="1" applyBorder="1" applyAlignment="1">
      <alignment horizontal="right" wrapText="1"/>
    </xf>
    <xf numFmtId="0" fontId="1" fillId="2" borderId="5" xfId="0" applyFont="1" applyFill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right" vertical="top" wrapText="1"/>
    </xf>
    <xf numFmtId="3" fontId="3" fillId="0" borderId="3" xfId="0" applyNumberFormat="1" applyFont="1" applyBorder="1" applyAlignment="1">
      <alignment horizontal="right" vertical="top" wrapText="1"/>
    </xf>
    <xf numFmtId="3" fontId="0" fillId="0" borderId="0" xfId="0" applyNumberFormat="1"/>
    <xf numFmtId="167" fontId="2" fillId="3" borderId="3" xfId="0" applyNumberFormat="1" applyFont="1" applyFill="1" applyBorder="1" applyAlignment="1">
      <alignment horizontal="right" wrapText="1"/>
    </xf>
    <xf numFmtId="0" fontId="0" fillId="4" borderId="0" xfId="0" applyFill="1"/>
    <xf numFmtId="0" fontId="0" fillId="0" borderId="0" xfId="0" applyAlignment="1">
      <alignment wrapText="1"/>
    </xf>
    <xf numFmtId="172" fontId="0" fillId="0" borderId="0" xfId="0" applyNumberFormat="1"/>
  </cellXfs>
  <cellStyles count="3">
    <cellStyle name="Normal" xfId="0" builtinId="0"/>
    <cellStyle name="Normal 2" xfId="1" xr:uid="{0F5BD783-7ECA-45AF-94AA-F01D488E2FCD}"/>
    <cellStyle name="Normal 3" xfId="2" xr:uid="{CA21AEAB-EBE9-4C8B-BCD0-DA4372B5AD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81A92-EE5F-4856-AF00-0620A02C0847}">
  <dimension ref="A1:D78"/>
  <sheetViews>
    <sheetView zoomScaleNormal="100" workbookViewId="0"/>
  </sheetViews>
  <sheetFormatPr defaultRowHeight="14.4"/>
  <cols>
    <col min="1" max="1" width="22.88671875" customWidth="1"/>
    <col min="2" max="2" width="18.6640625" customWidth="1"/>
    <col min="3" max="3" width="19.109375" bestFit="1" customWidth="1"/>
    <col min="4" max="4" width="18" customWidth="1"/>
  </cols>
  <sheetData>
    <row r="1" spans="1:4" ht="26.4">
      <c r="A1" s="1" t="s">
        <v>0</v>
      </c>
      <c r="B1" s="1" t="s">
        <v>1</v>
      </c>
      <c r="C1" s="1" t="s">
        <v>2</v>
      </c>
      <c r="D1" s="1" t="s">
        <v>24</v>
      </c>
    </row>
    <row r="3" spans="1:4">
      <c r="A3" s="2" t="s">
        <v>31</v>
      </c>
      <c r="B3" s="3">
        <v>56594</v>
      </c>
      <c r="C3" s="4">
        <v>4284889</v>
      </c>
      <c r="D3" s="6">
        <f t="shared" ref="D3" si="0">C3/B3</f>
        <v>75.712778739795738</v>
      </c>
    </row>
    <row r="5" spans="1:4">
      <c r="A5" s="2" t="s">
        <v>3</v>
      </c>
      <c r="B5" s="3">
        <v>3060</v>
      </c>
      <c r="C5" s="4">
        <v>317606</v>
      </c>
      <c r="D5" s="6">
        <f>C5/B5</f>
        <v>103.79281045751634</v>
      </c>
    </row>
    <row r="6" spans="1:4">
      <c r="A6" s="2" t="s">
        <v>4</v>
      </c>
      <c r="B6" s="3">
        <v>1229</v>
      </c>
      <c r="C6" s="4">
        <v>132892</v>
      </c>
      <c r="D6" s="6">
        <f t="shared" ref="D6:D25" si="1">C6/B6</f>
        <v>108.13018714401953</v>
      </c>
    </row>
    <row r="7" spans="1:4">
      <c r="A7" s="2" t="s">
        <v>5</v>
      </c>
      <c r="B7" s="3">
        <v>4468</v>
      </c>
      <c r="C7" s="4">
        <v>172439</v>
      </c>
      <c r="D7" s="6">
        <f t="shared" si="1"/>
        <v>38.594225604297222</v>
      </c>
    </row>
    <row r="8" spans="1:4">
      <c r="A8" s="2" t="s">
        <v>6</v>
      </c>
      <c r="B8" s="3">
        <v>3626</v>
      </c>
      <c r="C8" s="4">
        <v>128899</v>
      </c>
      <c r="D8" s="6">
        <f t="shared" si="1"/>
        <v>35.548538334252619</v>
      </c>
    </row>
    <row r="9" spans="1:4">
      <c r="A9" s="2" t="s">
        <v>7</v>
      </c>
      <c r="B9" s="3">
        <v>1262</v>
      </c>
      <c r="C9" s="4">
        <v>175951</v>
      </c>
      <c r="D9" s="6">
        <f t="shared" si="1"/>
        <v>139.42234548335975</v>
      </c>
    </row>
    <row r="10" spans="1:4">
      <c r="A10" s="2" t="s">
        <v>8</v>
      </c>
      <c r="B10" s="3">
        <v>1748</v>
      </c>
      <c r="C10" s="4">
        <v>115584</v>
      </c>
      <c r="D10" s="6">
        <f t="shared" si="1"/>
        <v>66.12356979405034</v>
      </c>
    </row>
    <row r="11" spans="1:4">
      <c r="A11" s="2" t="s">
        <v>9</v>
      </c>
      <c r="B11" s="3">
        <v>2640</v>
      </c>
      <c r="C11" s="4">
        <v>119764</v>
      </c>
      <c r="D11" s="6">
        <f t="shared" si="1"/>
        <v>45.365151515151517</v>
      </c>
    </row>
    <row r="12" spans="1:4">
      <c r="A12" s="2" t="s">
        <v>10</v>
      </c>
      <c r="B12" s="3">
        <v>3588</v>
      </c>
      <c r="C12" s="4">
        <v>296195</v>
      </c>
      <c r="D12" s="6">
        <f t="shared" si="1"/>
        <v>82.551560758082502</v>
      </c>
    </row>
    <row r="13" spans="1:4">
      <c r="A13" s="2" t="s">
        <v>11</v>
      </c>
      <c r="B13" s="3">
        <v>5353</v>
      </c>
      <c r="C13" s="4">
        <v>50927</v>
      </c>
      <c r="D13" s="6">
        <f t="shared" si="1"/>
        <v>9.5137306183448533</v>
      </c>
    </row>
    <row r="14" spans="1:4">
      <c r="A14" s="2" t="s">
        <v>12</v>
      </c>
      <c r="B14" s="3">
        <v>2024</v>
      </c>
      <c r="C14" s="4">
        <v>84836</v>
      </c>
      <c r="D14" s="6">
        <f t="shared" si="1"/>
        <v>41.915019762845851</v>
      </c>
    </row>
    <row r="15" spans="1:4">
      <c r="A15" s="2" t="s">
        <v>13</v>
      </c>
      <c r="B15" s="3">
        <v>1823</v>
      </c>
      <c r="C15" s="4">
        <v>78034</v>
      </c>
      <c r="D15" s="6">
        <f t="shared" si="1"/>
        <v>42.805266044980797</v>
      </c>
    </row>
    <row r="16" spans="1:4">
      <c r="A16" s="2" t="s">
        <v>14</v>
      </c>
      <c r="B16" s="3">
        <v>2030</v>
      </c>
      <c r="C16" s="4">
        <v>158575</v>
      </c>
      <c r="D16" s="6">
        <f t="shared" si="1"/>
        <v>78.115763546798036</v>
      </c>
    </row>
    <row r="17" spans="1:4">
      <c r="A17" s="2" t="s">
        <v>15</v>
      </c>
      <c r="B17" s="3">
        <v>3646</v>
      </c>
      <c r="C17" s="4">
        <v>170017</v>
      </c>
      <c r="D17" s="6">
        <f t="shared" si="1"/>
        <v>46.631102578167855</v>
      </c>
    </row>
    <row r="18" spans="1:4">
      <c r="A18" s="2" t="s">
        <v>16</v>
      </c>
      <c r="B18" s="3">
        <v>4155</v>
      </c>
      <c r="C18" s="4">
        <v>305032</v>
      </c>
      <c r="D18" s="6">
        <f t="shared" si="1"/>
        <v>73.413237063778581</v>
      </c>
    </row>
    <row r="19" spans="1:4">
      <c r="A19" s="2" t="s">
        <v>17</v>
      </c>
      <c r="B19" s="3">
        <v>2984</v>
      </c>
      <c r="C19" s="4">
        <v>109375</v>
      </c>
      <c r="D19" s="6">
        <f t="shared" si="1"/>
        <v>36.653820375335123</v>
      </c>
    </row>
    <row r="20" spans="1:4">
      <c r="A20" s="2" t="s">
        <v>18</v>
      </c>
      <c r="B20" s="3">
        <v>2454</v>
      </c>
      <c r="C20" s="4">
        <v>179521</v>
      </c>
      <c r="D20" s="6">
        <f t="shared" si="1"/>
        <v>73.154441727791365</v>
      </c>
    </row>
    <row r="21" spans="1:4">
      <c r="A21" s="2" t="s">
        <v>19</v>
      </c>
      <c r="B21" s="3">
        <v>4540</v>
      </c>
      <c r="C21" s="4">
        <v>454798</v>
      </c>
      <c r="D21" s="6">
        <f t="shared" si="1"/>
        <v>100.17577092511013</v>
      </c>
    </row>
    <row r="22" spans="1:4">
      <c r="A22" s="2" t="s">
        <v>20</v>
      </c>
      <c r="B22" s="3">
        <v>2813</v>
      </c>
      <c r="C22" s="4">
        <v>208055</v>
      </c>
      <c r="D22" s="6">
        <f t="shared" si="1"/>
        <v>73.961962317810162</v>
      </c>
    </row>
    <row r="23" spans="1:4">
      <c r="A23" s="2" t="s">
        <v>21</v>
      </c>
      <c r="B23" s="3">
        <v>1781</v>
      </c>
      <c r="C23" s="4">
        <v>122568</v>
      </c>
      <c r="D23" s="6">
        <f t="shared" si="1"/>
        <v>68.819764177428411</v>
      </c>
    </row>
    <row r="24" spans="1:4">
      <c r="A24" s="2" t="s">
        <v>22</v>
      </c>
      <c r="B24" s="3">
        <v>729</v>
      </c>
      <c r="C24" s="4">
        <v>113804</v>
      </c>
      <c r="D24" s="6">
        <f t="shared" si="1"/>
        <v>156.10973936899862</v>
      </c>
    </row>
    <row r="25" spans="1:4">
      <c r="A25" s="2" t="s">
        <v>23</v>
      </c>
      <c r="B25" s="3">
        <v>641</v>
      </c>
      <c r="C25" s="3">
        <v>790017</v>
      </c>
      <c r="D25" s="6">
        <f t="shared" si="1"/>
        <v>1232.4758190327614</v>
      </c>
    </row>
    <row r="27" spans="1:4">
      <c r="C27" t="s">
        <v>30</v>
      </c>
    </row>
    <row r="29" spans="1:4">
      <c r="C29" t="s">
        <v>32</v>
      </c>
      <c r="D29" s="6">
        <f>MAX(D5:D25)</f>
        <v>1232.4758190327614</v>
      </c>
    </row>
    <row r="30" spans="1:4">
      <c r="C30" t="s">
        <v>33</v>
      </c>
      <c r="D30" s="6">
        <f>MIN(D5:D25)</f>
        <v>9.5137306183448533</v>
      </c>
    </row>
    <row r="32" spans="1:4">
      <c r="C32" t="s">
        <v>34</v>
      </c>
    </row>
    <row r="33" spans="3:4">
      <c r="C33" s="2" t="s">
        <v>3</v>
      </c>
      <c r="D33">
        <f>(D5-D$30)/(D$29-D$30)</f>
        <v>7.7090762446614614E-2</v>
      </c>
    </row>
    <row r="34" spans="3:4">
      <c r="C34" s="2" t="s">
        <v>4</v>
      </c>
      <c r="D34">
        <f t="shared" ref="D34:D53" si="2">(D6-D$30)/(D$29-D$30)</f>
        <v>8.0637378263730131E-2</v>
      </c>
    </row>
    <row r="35" spans="3:4">
      <c r="C35" s="2" t="s">
        <v>5</v>
      </c>
      <c r="D35">
        <f t="shared" si="2"/>
        <v>2.3778737919550347E-2</v>
      </c>
    </row>
    <row r="36" spans="3:4">
      <c r="C36" s="2" t="s">
        <v>6</v>
      </c>
      <c r="D36">
        <f t="shared" si="2"/>
        <v>2.1288319533814964E-2</v>
      </c>
    </row>
    <row r="37" spans="3:4">
      <c r="C37" s="2" t="s">
        <v>7</v>
      </c>
      <c r="D37">
        <f t="shared" si="2"/>
        <v>0.10622456419188171</v>
      </c>
    </row>
    <row r="38" spans="3:4" ht="27">
      <c r="C38" s="2" t="s">
        <v>8</v>
      </c>
      <c r="D38">
        <f t="shared" si="2"/>
        <v>4.6289120253188515E-2</v>
      </c>
    </row>
    <row r="39" spans="3:4" ht="27">
      <c r="C39" s="2" t="s">
        <v>9</v>
      </c>
      <c r="D39">
        <f t="shared" si="2"/>
        <v>2.9315234900935006E-2</v>
      </c>
    </row>
    <row r="40" spans="3:4">
      <c r="C40" s="2" t="s">
        <v>10</v>
      </c>
      <c r="D40">
        <f t="shared" si="2"/>
        <v>5.9722072198028629E-2</v>
      </c>
    </row>
    <row r="41" spans="3:4">
      <c r="C41" s="2" t="s">
        <v>11</v>
      </c>
      <c r="D41">
        <f t="shared" si="2"/>
        <v>0</v>
      </c>
    </row>
    <row r="42" spans="3:4">
      <c r="C42" s="2" t="s">
        <v>12</v>
      </c>
      <c r="D42">
        <f t="shared" si="2"/>
        <v>2.6494107586368127E-2</v>
      </c>
    </row>
    <row r="43" spans="3:4">
      <c r="C43" s="2" t="s">
        <v>13</v>
      </c>
      <c r="D43">
        <f t="shared" si="2"/>
        <v>2.7222050251613915E-2</v>
      </c>
    </row>
    <row r="44" spans="3:4">
      <c r="C44" s="2" t="s">
        <v>14</v>
      </c>
      <c r="D44">
        <f t="shared" si="2"/>
        <v>5.6094979213457435E-2</v>
      </c>
    </row>
    <row r="45" spans="3:4">
      <c r="C45" s="2" t="s">
        <v>15</v>
      </c>
      <c r="D45">
        <f t="shared" si="2"/>
        <v>3.0350386419538217E-2</v>
      </c>
    </row>
    <row r="46" spans="3:4">
      <c r="C46" s="2" t="s">
        <v>16</v>
      </c>
      <c r="D46">
        <f t="shared" si="2"/>
        <v>5.2249785214748663E-2</v>
      </c>
    </row>
    <row r="47" spans="3:4">
      <c r="C47" s="2" t="s">
        <v>17</v>
      </c>
      <c r="D47">
        <f t="shared" si="2"/>
        <v>2.2192094108311803E-2</v>
      </c>
    </row>
    <row r="48" spans="3:4">
      <c r="C48" s="2" t="s">
        <v>18</v>
      </c>
      <c r="D48">
        <f t="shared" si="2"/>
        <v>5.2038171675425675E-2</v>
      </c>
    </row>
    <row r="49" spans="3:4">
      <c r="C49" s="2" t="s">
        <v>19</v>
      </c>
      <c r="D49">
        <f t="shared" si="2"/>
        <v>7.4133156837518643E-2</v>
      </c>
    </row>
    <row r="50" spans="3:4">
      <c r="C50" s="2" t="s">
        <v>20</v>
      </c>
      <c r="D50">
        <f t="shared" si="2"/>
        <v>5.2698470631271276E-2</v>
      </c>
    </row>
    <row r="51" spans="3:4" ht="27">
      <c r="C51" s="2" t="s">
        <v>21</v>
      </c>
      <c r="D51">
        <f t="shared" si="2"/>
        <v>4.8493762906399222E-2</v>
      </c>
    </row>
    <row r="52" spans="3:4">
      <c r="C52" s="2" t="s">
        <v>22</v>
      </c>
      <c r="D52">
        <f t="shared" si="2"/>
        <v>0.1198696264908073</v>
      </c>
    </row>
    <row r="53" spans="3:4">
      <c r="C53" s="2" t="s">
        <v>23</v>
      </c>
      <c r="D53">
        <f t="shared" si="2"/>
        <v>1</v>
      </c>
    </row>
    <row r="55" spans="3:4">
      <c r="C55" t="s">
        <v>35</v>
      </c>
      <c r="D55">
        <f>(D3-D30)/(D29-D30)</f>
        <v>5.4130090170888837E-2</v>
      </c>
    </row>
    <row r="57" spans="3:4">
      <c r="C57" t="s">
        <v>36</v>
      </c>
    </row>
    <row r="58" spans="3:4">
      <c r="C58" s="2" t="s">
        <v>3</v>
      </c>
      <c r="D58">
        <f>D33/D$55</f>
        <v>1.4241757625608764</v>
      </c>
    </row>
    <row r="59" spans="3:4">
      <c r="C59" s="2" t="s">
        <v>4</v>
      </c>
      <c r="D59">
        <f t="shared" ref="D59:D78" si="3">D34/D$55</f>
        <v>1.4896959899597011</v>
      </c>
    </row>
    <row r="60" spans="3:4">
      <c r="C60" s="2" t="s">
        <v>5</v>
      </c>
      <c r="D60">
        <f t="shared" si="3"/>
        <v>0.43928871805830749</v>
      </c>
    </row>
    <row r="61" spans="3:4">
      <c r="C61" s="2" t="s">
        <v>6</v>
      </c>
      <c r="D61">
        <f t="shared" si="3"/>
        <v>0.39328069594208476</v>
      </c>
    </row>
    <row r="62" spans="3:4">
      <c r="C62" s="2" t="s">
        <v>7</v>
      </c>
      <c r="D62">
        <f t="shared" si="3"/>
        <v>1.9623940003892564</v>
      </c>
    </row>
    <row r="63" spans="3:4" ht="27">
      <c r="C63" s="2" t="s">
        <v>8</v>
      </c>
      <c r="D63">
        <f t="shared" si="3"/>
        <v>0.85514581828801028</v>
      </c>
    </row>
    <row r="64" spans="3:4" ht="27">
      <c r="C64" s="2" t="s">
        <v>9</v>
      </c>
      <c r="D64">
        <f t="shared" si="3"/>
        <v>0.54157003633998635</v>
      </c>
    </row>
    <row r="65" spans="3:4">
      <c r="C65" s="2" t="s">
        <v>10</v>
      </c>
      <c r="D65">
        <f t="shared" si="3"/>
        <v>1.1033063497490192</v>
      </c>
    </row>
    <row r="66" spans="3:4">
      <c r="C66" s="2" t="s">
        <v>11</v>
      </c>
      <c r="D66">
        <f t="shared" si="3"/>
        <v>0</v>
      </c>
    </row>
    <row r="67" spans="3:4">
      <c r="C67" s="2" t="s">
        <v>12</v>
      </c>
      <c r="D67">
        <f t="shared" si="3"/>
        <v>0.48945249310921446</v>
      </c>
    </row>
    <row r="68" spans="3:4">
      <c r="C68" s="2" t="s">
        <v>13</v>
      </c>
      <c r="D68">
        <f t="shared" si="3"/>
        <v>0.50290051551131409</v>
      </c>
    </row>
    <row r="69" spans="3:4">
      <c r="C69" s="2" t="s">
        <v>14</v>
      </c>
      <c r="D69">
        <f t="shared" si="3"/>
        <v>1.0362993860968168</v>
      </c>
    </row>
    <row r="70" spans="3:4">
      <c r="C70" s="2" t="s">
        <v>15</v>
      </c>
      <c r="D70">
        <f t="shared" si="3"/>
        <v>0.56069343915227121</v>
      </c>
    </row>
    <row r="71" spans="3:4">
      <c r="C71" s="2" t="s">
        <v>16</v>
      </c>
      <c r="D71">
        <f t="shared" si="3"/>
        <v>0.96526322143184973</v>
      </c>
    </row>
    <row r="72" spans="3:4">
      <c r="C72" s="2" t="s">
        <v>17</v>
      </c>
      <c r="D72">
        <f t="shared" si="3"/>
        <v>0.40997703935558399</v>
      </c>
    </row>
    <row r="73" spans="3:4">
      <c r="C73" s="2" t="s">
        <v>18</v>
      </c>
      <c r="D73">
        <f t="shared" si="3"/>
        <v>0.96135387011440454</v>
      </c>
    </row>
    <row r="74" spans="3:4">
      <c r="C74" s="2" t="s">
        <v>19</v>
      </c>
      <c r="D74">
        <f t="shared" si="3"/>
        <v>1.3695369175163032</v>
      </c>
    </row>
    <row r="75" spans="3:4">
      <c r="C75" s="2" t="s">
        <v>20</v>
      </c>
      <c r="D75">
        <f t="shared" si="3"/>
        <v>0.97355224173656585</v>
      </c>
    </row>
    <row r="76" spans="3:4" ht="27">
      <c r="C76" s="2" t="s">
        <v>21</v>
      </c>
      <c r="D76">
        <f t="shared" si="3"/>
        <v>0.89587441575109672</v>
      </c>
    </row>
    <row r="77" spans="3:4">
      <c r="C77" s="2" t="s">
        <v>22</v>
      </c>
      <c r="D77">
        <f t="shared" si="3"/>
        <v>2.2144730613301875</v>
      </c>
    </row>
    <row r="78" spans="3:4">
      <c r="C78" s="2" t="s">
        <v>23</v>
      </c>
      <c r="D78">
        <f t="shared" si="3"/>
        <v>18.47401319382616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484DC-DF4D-49AF-B73A-82C325D25EC5}">
  <dimension ref="A1:D78"/>
  <sheetViews>
    <sheetView topLeftCell="A61" workbookViewId="0">
      <selection activeCell="D58" sqref="D58:D78"/>
    </sheetView>
  </sheetViews>
  <sheetFormatPr defaultRowHeight="14.4"/>
  <cols>
    <col min="1" max="1" width="21.33203125" bestFit="1" customWidth="1"/>
    <col min="2" max="2" width="21.44140625" customWidth="1"/>
    <col min="3" max="3" width="12.77734375" customWidth="1"/>
    <col min="4" max="4" width="23.88671875" customWidth="1"/>
  </cols>
  <sheetData>
    <row r="1" spans="1:4" ht="26.4">
      <c r="A1" s="1" t="s">
        <v>0</v>
      </c>
      <c r="B1" s="1" t="s">
        <v>48</v>
      </c>
      <c r="C1" s="1" t="s">
        <v>51</v>
      </c>
      <c r="D1" s="1" t="s">
        <v>52</v>
      </c>
    </row>
    <row r="3" spans="1:4">
      <c r="A3" s="2" t="s">
        <v>31</v>
      </c>
      <c r="B3" s="3">
        <v>1519038</v>
      </c>
      <c r="C3" s="3">
        <v>769317</v>
      </c>
      <c r="D3">
        <f>SUM(C3/B3)</f>
        <v>0.5064501348880015</v>
      </c>
    </row>
    <row r="5" spans="1:4">
      <c r="A5" s="2" t="s">
        <v>3</v>
      </c>
      <c r="B5" s="3">
        <v>101274</v>
      </c>
      <c r="C5" s="3">
        <v>55208</v>
      </c>
      <c r="D5">
        <f>SUM(C5/B5)</f>
        <v>0.5451349803503367</v>
      </c>
    </row>
    <row r="6" spans="1:4">
      <c r="A6" s="2" t="s">
        <v>4</v>
      </c>
      <c r="B6" s="3">
        <v>42040</v>
      </c>
      <c r="C6" s="3">
        <v>18561</v>
      </c>
      <c r="D6">
        <f t="shared" ref="D6:D25" si="0">SUM(C6/B6)</f>
        <v>0.44150808753568033</v>
      </c>
    </row>
    <row r="7" spans="1:4">
      <c r="A7" s="2" t="s">
        <v>5</v>
      </c>
      <c r="B7" s="3">
        <v>62601</v>
      </c>
      <c r="C7" s="3">
        <v>25429</v>
      </c>
      <c r="D7">
        <f t="shared" si="0"/>
        <v>0.40620756856919221</v>
      </c>
    </row>
    <row r="8" spans="1:4">
      <c r="A8" s="2" t="s">
        <v>6</v>
      </c>
      <c r="B8" s="3">
        <v>47524</v>
      </c>
      <c r="C8" s="3">
        <v>19493</v>
      </c>
      <c r="D8">
        <f t="shared" si="0"/>
        <v>0.41017170271862635</v>
      </c>
    </row>
    <row r="9" spans="1:4">
      <c r="A9" s="2" t="s">
        <v>7</v>
      </c>
      <c r="B9" s="3">
        <v>55483</v>
      </c>
      <c r="C9" s="3">
        <v>27542</v>
      </c>
      <c r="D9">
        <f t="shared" si="0"/>
        <v>0.49640430402105151</v>
      </c>
    </row>
    <row r="10" spans="1:4">
      <c r="A10" s="2" t="s">
        <v>8</v>
      </c>
      <c r="B10" s="3">
        <v>37938</v>
      </c>
      <c r="C10" s="3">
        <v>16976</v>
      </c>
      <c r="D10">
        <f t="shared" si="0"/>
        <v>0.44746691971110758</v>
      </c>
    </row>
    <row r="11" spans="1:4">
      <c r="A11" s="2" t="s">
        <v>9</v>
      </c>
      <c r="B11" s="3">
        <v>41128</v>
      </c>
      <c r="C11" s="3">
        <v>17011</v>
      </c>
      <c r="D11">
        <f t="shared" si="0"/>
        <v>0.41361116514296831</v>
      </c>
    </row>
    <row r="12" spans="1:4">
      <c r="A12" s="2" t="s">
        <v>10</v>
      </c>
      <c r="B12" s="3">
        <v>117009</v>
      </c>
      <c r="C12" s="3">
        <v>62960</v>
      </c>
      <c r="D12">
        <f t="shared" si="0"/>
        <v>0.5380782674836978</v>
      </c>
    </row>
    <row r="13" spans="1:4">
      <c r="A13" s="2" t="s">
        <v>11</v>
      </c>
      <c r="B13" s="3">
        <v>19617</v>
      </c>
      <c r="C13" s="3">
        <v>6507</v>
      </c>
      <c r="D13">
        <f t="shared" si="0"/>
        <v>0.33170209512157822</v>
      </c>
    </row>
    <row r="14" spans="1:4">
      <c r="A14" s="2" t="s">
        <v>12</v>
      </c>
      <c r="B14" s="3">
        <v>29622</v>
      </c>
      <c r="C14" s="3">
        <v>12043</v>
      </c>
      <c r="D14">
        <f t="shared" si="0"/>
        <v>0.40655593815407465</v>
      </c>
    </row>
    <row r="15" spans="1:4">
      <c r="A15" s="2" t="s">
        <v>13</v>
      </c>
      <c r="B15" s="3">
        <v>26408</v>
      </c>
      <c r="C15" s="3">
        <v>10545</v>
      </c>
      <c r="D15">
        <f t="shared" si="0"/>
        <v>0.39931081490457437</v>
      </c>
    </row>
    <row r="16" spans="1:4">
      <c r="A16" s="2" t="s">
        <v>14</v>
      </c>
      <c r="B16" s="3">
        <v>52056</v>
      </c>
      <c r="C16" s="3">
        <v>22395</v>
      </c>
      <c r="D16">
        <f t="shared" si="0"/>
        <v>0.43020977408944217</v>
      </c>
    </row>
    <row r="17" spans="1:4">
      <c r="A17" s="2" t="s">
        <v>15</v>
      </c>
      <c r="B17" s="3">
        <v>60510</v>
      </c>
      <c r="C17" s="3">
        <v>27943</v>
      </c>
      <c r="D17">
        <f t="shared" si="0"/>
        <v>0.46179143943149892</v>
      </c>
    </row>
    <row r="18" spans="1:4">
      <c r="A18" s="2" t="s">
        <v>16</v>
      </c>
      <c r="B18" s="3">
        <v>110009</v>
      </c>
      <c r="C18" s="3">
        <v>52112</v>
      </c>
      <c r="D18">
        <f t="shared" si="0"/>
        <v>0.47370669672481341</v>
      </c>
    </row>
    <row r="19" spans="1:4">
      <c r="A19" s="2" t="s">
        <v>17</v>
      </c>
      <c r="B19" s="3">
        <v>41237</v>
      </c>
      <c r="C19" s="3">
        <v>16626</v>
      </c>
      <c r="D19">
        <f t="shared" si="0"/>
        <v>0.40318160874942405</v>
      </c>
    </row>
    <row r="20" spans="1:4">
      <c r="A20" s="2" t="s">
        <v>18</v>
      </c>
      <c r="B20" s="3">
        <v>61094</v>
      </c>
      <c r="C20" s="3">
        <v>25960</v>
      </c>
      <c r="D20">
        <f t="shared" si="0"/>
        <v>0.42491897731364781</v>
      </c>
    </row>
    <row r="21" spans="1:4">
      <c r="A21" s="2" t="s">
        <v>19</v>
      </c>
      <c r="B21" s="3">
        <v>154528</v>
      </c>
      <c r="C21" s="3">
        <v>80657</v>
      </c>
      <c r="D21">
        <f t="shared" si="0"/>
        <v>0.52195718575274386</v>
      </c>
    </row>
    <row r="22" spans="1:4">
      <c r="A22" s="2" t="s">
        <v>20</v>
      </c>
      <c r="B22" s="3">
        <v>78732</v>
      </c>
      <c r="C22" s="3">
        <v>41107</v>
      </c>
      <c r="D22">
        <f t="shared" si="0"/>
        <v>0.52211299090585783</v>
      </c>
    </row>
    <row r="23" spans="1:4">
      <c r="A23" s="2" t="s">
        <v>21</v>
      </c>
      <c r="B23" s="3">
        <v>41636</v>
      </c>
      <c r="C23" s="3">
        <v>22518</v>
      </c>
      <c r="D23">
        <f t="shared" si="0"/>
        <v>0.54083005091747527</v>
      </c>
    </row>
    <row r="24" spans="1:4">
      <c r="A24" s="2" t="s">
        <v>22</v>
      </c>
      <c r="B24" s="3">
        <v>35151</v>
      </c>
      <c r="C24" s="3">
        <v>18302</v>
      </c>
      <c r="D24">
        <f t="shared" si="0"/>
        <v>0.52066797530653464</v>
      </c>
    </row>
    <row r="25" spans="1:4">
      <c r="A25" s="2" t="s">
        <v>23</v>
      </c>
      <c r="B25" s="3">
        <v>303441</v>
      </c>
      <c r="C25" s="3">
        <v>189422</v>
      </c>
      <c r="D25">
        <f t="shared" si="0"/>
        <v>0.62424655863907641</v>
      </c>
    </row>
    <row r="27" spans="1:4">
      <c r="C27" t="s">
        <v>30</v>
      </c>
    </row>
    <row r="29" spans="1:4">
      <c r="C29" t="s">
        <v>32</v>
      </c>
      <c r="D29" s="6">
        <f>MAX(D5:D25)</f>
        <v>0.62424655863907641</v>
      </c>
    </row>
    <row r="30" spans="1:4">
      <c r="C30" t="s">
        <v>33</v>
      </c>
      <c r="D30" s="6">
        <f>MIN(D5:D25)</f>
        <v>0.33170209512157822</v>
      </c>
    </row>
    <row r="32" spans="1:4">
      <c r="C32" t="s">
        <v>34</v>
      </c>
    </row>
    <row r="33" spans="3:4">
      <c r="C33" s="2" t="s">
        <v>3</v>
      </c>
      <c r="D33">
        <f>(D5-D$30)/(D$29-D$30)</f>
        <v>0.7295741736571687</v>
      </c>
    </row>
    <row r="34" spans="3:4" ht="27">
      <c r="C34" s="2" t="s">
        <v>4</v>
      </c>
      <c r="D34">
        <f t="shared" ref="D34:D53" si="1">(D6-D$30)/(D$29-D$30)</f>
        <v>0.37534804485381823</v>
      </c>
    </row>
    <row r="35" spans="3:4" ht="27">
      <c r="C35" s="2" t="s">
        <v>5</v>
      </c>
      <c r="D35">
        <f t="shared" si="1"/>
        <v>0.25468085278994707</v>
      </c>
    </row>
    <row r="36" spans="3:4">
      <c r="C36" s="2" t="s">
        <v>6</v>
      </c>
      <c r="D36">
        <f t="shared" si="1"/>
        <v>0.26823138832827226</v>
      </c>
    </row>
    <row r="37" spans="3:4">
      <c r="C37" s="2" t="s">
        <v>7</v>
      </c>
      <c r="D37">
        <f t="shared" si="1"/>
        <v>0.5629988922679503</v>
      </c>
    </row>
    <row r="38" spans="3:4" ht="27">
      <c r="C38" s="2" t="s">
        <v>8</v>
      </c>
      <c r="D38">
        <f t="shared" si="1"/>
        <v>0.39571702433741335</v>
      </c>
    </row>
    <row r="39" spans="3:4" ht="27">
      <c r="C39" s="2" t="s">
        <v>9</v>
      </c>
      <c r="D39">
        <f t="shared" si="1"/>
        <v>0.27998844700915282</v>
      </c>
    </row>
    <row r="40" spans="3:4" ht="27">
      <c r="C40" s="2" t="s">
        <v>10</v>
      </c>
      <c r="D40">
        <f t="shared" si="1"/>
        <v>0.70545232639405409</v>
      </c>
    </row>
    <row r="41" spans="3:4">
      <c r="C41" s="2" t="s">
        <v>11</v>
      </c>
      <c r="D41">
        <f t="shared" si="1"/>
        <v>0</v>
      </c>
    </row>
    <row r="42" spans="3:4" ht="27">
      <c r="C42" s="2" t="s">
        <v>12</v>
      </c>
      <c r="D42">
        <f t="shared" si="1"/>
        <v>0.25587167889786139</v>
      </c>
    </row>
    <row r="43" spans="3:4" ht="27">
      <c r="C43" s="2" t="s">
        <v>13</v>
      </c>
      <c r="D43">
        <f t="shared" si="1"/>
        <v>0.23110579147553145</v>
      </c>
    </row>
    <row r="44" spans="3:4" ht="27">
      <c r="C44" s="2" t="s">
        <v>14</v>
      </c>
      <c r="D44">
        <f t="shared" si="1"/>
        <v>0.33672720304950099</v>
      </c>
    </row>
    <row r="45" spans="3:4">
      <c r="C45" s="2" t="s">
        <v>15</v>
      </c>
      <c r="D45">
        <f t="shared" si="1"/>
        <v>0.444682298019766</v>
      </c>
    </row>
    <row r="46" spans="3:4" ht="27">
      <c r="C46" s="2" t="s">
        <v>16</v>
      </c>
      <c r="D46">
        <f t="shared" si="1"/>
        <v>0.48541202898116498</v>
      </c>
    </row>
    <row r="47" spans="3:4" ht="27">
      <c r="C47" s="2" t="s">
        <v>17</v>
      </c>
      <c r="D47">
        <f t="shared" si="1"/>
        <v>0.24433726336294301</v>
      </c>
    </row>
    <row r="48" spans="3:4" ht="27">
      <c r="C48" s="2" t="s">
        <v>18</v>
      </c>
      <c r="D48">
        <f t="shared" si="1"/>
        <v>0.31864175814933487</v>
      </c>
    </row>
    <row r="49" spans="3:4" ht="27">
      <c r="C49" s="2" t="s">
        <v>19</v>
      </c>
      <c r="D49">
        <f t="shared" si="1"/>
        <v>0.65034589389788866</v>
      </c>
    </row>
    <row r="50" spans="3:4">
      <c r="C50" s="2" t="s">
        <v>20</v>
      </c>
      <c r="D50">
        <f t="shared" si="1"/>
        <v>0.65087848012851013</v>
      </c>
    </row>
    <row r="51" spans="3:4" ht="27">
      <c r="C51" s="2" t="s">
        <v>21</v>
      </c>
      <c r="D51">
        <f t="shared" si="1"/>
        <v>0.71485870312287869</v>
      </c>
    </row>
    <row r="52" spans="3:4">
      <c r="C52" s="2" t="s">
        <v>22</v>
      </c>
      <c r="D52">
        <f t="shared" si="1"/>
        <v>0.6459390067166787</v>
      </c>
    </row>
    <row r="53" spans="3:4">
      <c r="C53" s="2" t="s">
        <v>23</v>
      </c>
      <c r="D53">
        <f t="shared" si="1"/>
        <v>1</v>
      </c>
    </row>
    <row r="55" spans="3:4">
      <c r="C55" t="s">
        <v>35</v>
      </c>
      <c r="D55">
        <f>(D3-D30)/(D29-D30)</f>
        <v>0.59733839316350945</v>
      </c>
    </row>
    <row r="57" spans="3:4">
      <c r="C57" t="s">
        <v>36</v>
      </c>
    </row>
    <row r="58" spans="3:4">
      <c r="C58" s="2" t="s">
        <v>3</v>
      </c>
      <c r="D58">
        <f>D33/D$55</f>
        <v>1.2213749894650792</v>
      </c>
    </row>
    <row r="59" spans="3:4" ht="27">
      <c r="C59" s="2" t="s">
        <v>4</v>
      </c>
      <c r="D59">
        <f t="shared" ref="D59:D77" si="2">D34/D$55</f>
        <v>0.6283675202358443</v>
      </c>
    </row>
    <row r="60" spans="3:4" ht="27">
      <c r="C60" s="2" t="s">
        <v>5</v>
      </c>
      <c r="D60">
        <f t="shared" si="2"/>
        <v>0.42635942324275355</v>
      </c>
    </row>
    <row r="61" spans="3:4">
      <c r="C61" s="2" t="s">
        <v>6</v>
      </c>
      <c r="D61">
        <f t="shared" si="2"/>
        <v>0.44904427942044112</v>
      </c>
    </row>
    <row r="62" spans="3:4">
      <c r="C62" s="2" t="s">
        <v>7</v>
      </c>
      <c r="D62">
        <f t="shared" si="2"/>
        <v>0.94251248322797931</v>
      </c>
    </row>
    <row r="63" spans="3:4" ht="27">
      <c r="C63" s="2" t="s">
        <v>8</v>
      </c>
      <c r="D63">
        <f t="shared" si="2"/>
        <v>0.66246708543492816</v>
      </c>
    </row>
    <row r="64" spans="3:4" ht="27">
      <c r="C64" s="2" t="s">
        <v>9</v>
      </c>
      <c r="D64">
        <f t="shared" si="2"/>
        <v>0.46872668861335282</v>
      </c>
    </row>
    <row r="65" spans="3:4" ht="27">
      <c r="C65" s="2" t="s">
        <v>10</v>
      </c>
      <c r="D65">
        <f t="shared" si="2"/>
        <v>1.1809927747285291</v>
      </c>
    </row>
    <row r="66" spans="3:4">
      <c r="C66" s="2" t="s">
        <v>11</v>
      </c>
      <c r="D66">
        <f t="shared" si="2"/>
        <v>0</v>
      </c>
    </row>
    <row r="67" spans="3:4" ht="27">
      <c r="C67" s="2" t="s">
        <v>12</v>
      </c>
      <c r="D67">
        <f t="shared" si="2"/>
        <v>0.42835297684912349</v>
      </c>
    </row>
    <row r="68" spans="3:4" ht="27">
      <c r="C68" s="2" t="s">
        <v>13</v>
      </c>
      <c r="D68">
        <f t="shared" si="2"/>
        <v>0.38689257901470742</v>
      </c>
    </row>
    <row r="69" spans="3:4" ht="27">
      <c r="C69" s="2" t="s">
        <v>14</v>
      </c>
      <c r="D69">
        <f t="shared" si="2"/>
        <v>0.56371264078002881</v>
      </c>
    </row>
    <row r="70" spans="3:4">
      <c r="C70" s="2" t="s">
        <v>15</v>
      </c>
      <c r="D70">
        <f t="shared" si="2"/>
        <v>0.74443950549490812</v>
      </c>
    </row>
    <row r="71" spans="3:4" ht="27">
      <c r="C71" s="2" t="s">
        <v>16</v>
      </c>
      <c r="D71">
        <f t="shared" si="2"/>
        <v>0.8126248614464886</v>
      </c>
    </row>
    <row r="72" spans="3:4" ht="27">
      <c r="C72" s="2" t="s">
        <v>17</v>
      </c>
      <c r="D72">
        <f t="shared" si="2"/>
        <v>0.40904329297993169</v>
      </c>
    </row>
    <row r="73" spans="3:4" ht="27">
      <c r="C73" s="2" t="s">
        <v>18</v>
      </c>
      <c r="D73">
        <f t="shared" si="2"/>
        <v>0.53343592475582435</v>
      </c>
    </row>
    <row r="74" spans="3:4" ht="27">
      <c r="C74" s="2" t="s">
        <v>19</v>
      </c>
      <c r="D74">
        <f t="shared" si="2"/>
        <v>1.0887394839190747</v>
      </c>
    </row>
    <row r="75" spans="3:4">
      <c r="C75" s="2" t="s">
        <v>20</v>
      </c>
      <c r="D75">
        <f t="shared" si="2"/>
        <v>1.0896310827794811</v>
      </c>
    </row>
    <row r="76" spans="3:4" ht="27">
      <c r="C76" s="2" t="s">
        <v>21</v>
      </c>
      <c r="D76">
        <f t="shared" si="2"/>
        <v>1.1967399238093179</v>
      </c>
    </row>
    <row r="77" spans="3:4">
      <c r="C77" s="2" t="s">
        <v>22</v>
      </c>
      <c r="D77">
        <f t="shared" si="2"/>
        <v>1.0813619451041476</v>
      </c>
    </row>
    <row r="78" spans="3:4">
      <c r="C78" s="2" t="s">
        <v>23</v>
      </c>
      <c r="D78">
        <f>D53/D$55</f>
        <v>1.6740929621215055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49282-6261-4BFC-B5D0-E1CB6805082E}">
  <dimension ref="A1:B79"/>
  <sheetViews>
    <sheetView workbookViewId="0"/>
  </sheetViews>
  <sheetFormatPr defaultRowHeight="14.4"/>
  <cols>
    <col min="1" max="1" width="21.33203125" bestFit="1" customWidth="1"/>
    <col min="2" max="2" width="11.88671875" customWidth="1"/>
  </cols>
  <sheetData>
    <row r="1" spans="1:2">
      <c r="A1" s="1" t="s">
        <v>0</v>
      </c>
      <c r="B1" s="1" t="s">
        <v>53</v>
      </c>
    </row>
    <row r="3" spans="1:2">
      <c r="A3" s="2" t="s">
        <v>31</v>
      </c>
      <c r="B3" s="3">
        <v>1699</v>
      </c>
    </row>
    <row r="4" spans="1:2">
      <c r="B4" s="3"/>
    </row>
    <row r="5" spans="1:2">
      <c r="A5" s="2" t="s">
        <v>3</v>
      </c>
      <c r="B5" s="3">
        <v>108</v>
      </c>
    </row>
    <row r="6" spans="1:2">
      <c r="A6" s="2" t="s">
        <v>4</v>
      </c>
      <c r="B6" s="3">
        <v>41</v>
      </c>
    </row>
    <row r="7" spans="1:2">
      <c r="A7" s="2" t="s">
        <v>5</v>
      </c>
      <c r="B7" s="3">
        <v>40</v>
      </c>
    </row>
    <row r="8" spans="1:2">
      <c r="A8" s="2" t="s">
        <v>6</v>
      </c>
      <c r="B8" s="3">
        <v>30</v>
      </c>
    </row>
    <row r="9" spans="1:2">
      <c r="A9" s="2" t="s">
        <v>7</v>
      </c>
      <c r="B9" s="3">
        <v>62</v>
      </c>
    </row>
    <row r="10" spans="1:2">
      <c r="A10" s="2" t="s">
        <v>8</v>
      </c>
      <c r="B10" s="3">
        <v>50</v>
      </c>
    </row>
    <row r="11" spans="1:2">
      <c r="A11" s="2" t="s">
        <v>9</v>
      </c>
      <c r="B11" s="3">
        <v>38</v>
      </c>
    </row>
    <row r="12" spans="1:2">
      <c r="A12" s="2" t="s">
        <v>10</v>
      </c>
      <c r="B12" s="3">
        <v>124</v>
      </c>
    </row>
    <row r="13" spans="1:2">
      <c r="A13" s="2" t="s">
        <v>11</v>
      </c>
      <c r="B13" s="3">
        <v>17</v>
      </c>
    </row>
    <row r="14" spans="1:2">
      <c r="A14" s="2" t="s">
        <v>12</v>
      </c>
      <c r="B14" s="3">
        <v>18</v>
      </c>
    </row>
    <row r="15" spans="1:2">
      <c r="A15" s="2" t="s">
        <v>13</v>
      </c>
      <c r="B15" s="3">
        <v>23</v>
      </c>
    </row>
    <row r="16" spans="1:2">
      <c r="A16" s="2" t="s">
        <v>14</v>
      </c>
      <c r="B16" s="3">
        <v>27</v>
      </c>
    </row>
    <row r="17" spans="1:2">
      <c r="A17" s="2" t="s">
        <v>15</v>
      </c>
      <c r="B17" s="3">
        <v>85</v>
      </c>
    </row>
    <row r="18" spans="1:2">
      <c r="A18" s="2" t="s">
        <v>16</v>
      </c>
      <c r="B18" s="3">
        <v>108</v>
      </c>
    </row>
    <row r="19" spans="1:2">
      <c r="A19" s="2" t="s">
        <v>17</v>
      </c>
      <c r="B19" s="3">
        <v>53</v>
      </c>
    </row>
    <row r="20" spans="1:2">
      <c r="A20" s="2" t="s">
        <v>18</v>
      </c>
      <c r="B20" s="3">
        <v>55</v>
      </c>
    </row>
    <row r="21" spans="1:2">
      <c r="A21" s="2" t="s">
        <v>19</v>
      </c>
      <c r="B21" s="3">
        <v>245</v>
      </c>
    </row>
    <row r="22" spans="1:2">
      <c r="A22" s="2" t="s">
        <v>20</v>
      </c>
      <c r="B22" s="3">
        <v>136</v>
      </c>
    </row>
    <row r="23" spans="1:2">
      <c r="A23" s="2" t="s">
        <v>21</v>
      </c>
      <c r="B23" s="3">
        <v>52</v>
      </c>
    </row>
    <row r="24" spans="1:2">
      <c r="A24" s="2" t="s">
        <v>22</v>
      </c>
      <c r="B24" s="3">
        <v>60</v>
      </c>
    </row>
    <row r="25" spans="1:2">
      <c r="A25" s="2" t="s">
        <v>23</v>
      </c>
      <c r="B25" s="3">
        <v>327</v>
      </c>
    </row>
    <row r="27" spans="1:2">
      <c r="A27" t="s">
        <v>30</v>
      </c>
    </row>
    <row r="29" spans="1:2">
      <c r="A29" t="s">
        <v>32</v>
      </c>
      <c r="B29" s="6">
        <f>MAX(B5:B25)</f>
        <v>327</v>
      </c>
    </row>
    <row r="30" spans="1:2">
      <c r="A30" t="s">
        <v>33</v>
      </c>
      <c r="B30" s="6">
        <f>MIN(B5:B25)</f>
        <v>17</v>
      </c>
    </row>
    <row r="32" spans="1:2">
      <c r="A32" t="s">
        <v>34</v>
      </c>
    </row>
    <row r="33" spans="1:2">
      <c r="A33" s="2" t="s">
        <v>3</v>
      </c>
      <c r="B33">
        <f>(B5-B$30)/(B$29-B$30)</f>
        <v>0.29354838709677417</v>
      </c>
    </row>
    <row r="34" spans="1:2">
      <c r="A34" s="2" t="s">
        <v>4</v>
      </c>
      <c r="B34">
        <f t="shared" ref="B34:B53" si="0">(B6-B$30)/(B$29-B$30)</f>
        <v>7.7419354838709681E-2</v>
      </c>
    </row>
    <row r="35" spans="1:2">
      <c r="A35" s="2" t="s">
        <v>5</v>
      </c>
      <c r="B35">
        <f t="shared" si="0"/>
        <v>7.4193548387096769E-2</v>
      </c>
    </row>
    <row r="36" spans="1:2">
      <c r="A36" s="2" t="s">
        <v>6</v>
      </c>
      <c r="B36">
        <f t="shared" si="0"/>
        <v>4.1935483870967745E-2</v>
      </c>
    </row>
    <row r="37" spans="1:2">
      <c r="A37" s="2" t="s">
        <v>7</v>
      </c>
      <c r="B37">
        <f t="shared" si="0"/>
        <v>0.14516129032258066</v>
      </c>
    </row>
    <row r="38" spans="1:2">
      <c r="A38" s="2" t="s">
        <v>8</v>
      </c>
      <c r="B38">
        <f t="shared" si="0"/>
        <v>0.1064516129032258</v>
      </c>
    </row>
    <row r="39" spans="1:2">
      <c r="A39" s="2" t="s">
        <v>9</v>
      </c>
      <c r="B39">
        <f t="shared" si="0"/>
        <v>6.7741935483870974E-2</v>
      </c>
    </row>
    <row r="40" spans="1:2">
      <c r="A40" s="2" t="s">
        <v>10</v>
      </c>
      <c r="B40">
        <f t="shared" si="0"/>
        <v>0.34516129032258064</v>
      </c>
    </row>
    <row r="41" spans="1:2">
      <c r="A41" s="2" t="s">
        <v>11</v>
      </c>
      <c r="B41">
        <f t="shared" si="0"/>
        <v>0</v>
      </c>
    </row>
    <row r="42" spans="1:2">
      <c r="A42" s="2" t="s">
        <v>12</v>
      </c>
      <c r="B42">
        <f t="shared" si="0"/>
        <v>3.2258064516129032E-3</v>
      </c>
    </row>
    <row r="43" spans="1:2">
      <c r="A43" s="2" t="s">
        <v>13</v>
      </c>
      <c r="B43">
        <f t="shared" si="0"/>
        <v>1.935483870967742E-2</v>
      </c>
    </row>
    <row r="44" spans="1:2">
      <c r="A44" s="2" t="s">
        <v>14</v>
      </c>
      <c r="B44">
        <f t="shared" si="0"/>
        <v>3.2258064516129031E-2</v>
      </c>
    </row>
    <row r="45" spans="1:2">
      <c r="A45" s="2" t="s">
        <v>15</v>
      </c>
      <c r="B45">
        <f t="shared" si="0"/>
        <v>0.21935483870967742</v>
      </c>
    </row>
    <row r="46" spans="1:2">
      <c r="A46" s="2" t="s">
        <v>16</v>
      </c>
      <c r="B46">
        <f t="shared" si="0"/>
        <v>0.29354838709677417</v>
      </c>
    </row>
    <row r="47" spans="1:2">
      <c r="A47" s="2" t="s">
        <v>17</v>
      </c>
      <c r="B47">
        <f t="shared" si="0"/>
        <v>0.11612903225806452</v>
      </c>
    </row>
    <row r="48" spans="1:2">
      <c r="A48" s="2" t="s">
        <v>18</v>
      </c>
      <c r="B48">
        <f t="shared" si="0"/>
        <v>0.12258064516129032</v>
      </c>
    </row>
    <row r="49" spans="1:2">
      <c r="A49" s="2" t="s">
        <v>19</v>
      </c>
      <c r="B49">
        <f t="shared" si="0"/>
        <v>0.73548387096774193</v>
      </c>
    </row>
    <row r="50" spans="1:2">
      <c r="A50" s="2" t="s">
        <v>20</v>
      </c>
      <c r="B50">
        <f t="shared" si="0"/>
        <v>0.38387096774193546</v>
      </c>
    </row>
    <row r="51" spans="1:2">
      <c r="A51" s="2" t="s">
        <v>21</v>
      </c>
      <c r="B51">
        <f t="shared" si="0"/>
        <v>0.11290322580645161</v>
      </c>
    </row>
    <row r="52" spans="1:2">
      <c r="A52" s="2" t="s">
        <v>22</v>
      </c>
      <c r="B52">
        <f t="shared" si="0"/>
        <v>0.13870967741935483</v>
      </c>
    </row>
    <row r="53" spans="1:2">
      <c r="A53" s="2" t="s">
        <v>23</v>
      </c>
      <c r="B53">
        <f t="shared" si="0"/>
        <v>1</v>
      </c>
    </row>
    <row r="55" spans="1:2">
      <c r="A55" t="s">
        <v>47</v>
      </c>
      <c r="B55">
        <f>B3/21</f>
        <v>80.904761904761898</v>
      </c>
    </row>
    <row r="56" spans="1:2">
      <c r="A56" t="s">
        <v>35</v>
      </c>
      <c r="B56">
        <f>(B55-B30)/(B29-B30)</f>
        <v>0.2061443932411674</v>
      </c>
    </row>
    <row r="58" spans="1:2">
      <c r="A58" t="s">
        <v>36</v>
      </c>
    </row>
    <row r="59" spans="1:2">
      <c r="A59" s="2" t="s">
        <v>3</v>
      </c>
      <c r="B59">
        <f t="shared" ref="B59:B79" si="1">B33/B$56</f>
        <v>1.4239940387481371</v>
      </c>
    </row>
    <row r="60" spans="1:2">
      <c r="A60" s="2" t="s">
        <v>4</v>
      </c>
      <c r="B60">
        <f t="shared" si="1"/>
        <v>0.37555886736214611</v>
      </c>
    </row>
    <row r="61" spans="1:2">
      <c r="A61" s="2" t="s">
        <v>5</v>
      </c>
      <c r="B61">
        <f t="shared" si="1"/>
        <v>0.35991058122205666</v>
      </c>
    </row>
    <row r="62" spans="1:2">
      <c r="A62" s="2" t="s">
        <v>6</v>
      </c>
      <c r="B62">
        <f t="shared" si="1"/>
        <v>0.20342771982116251</v>
      </c>
    </row>
    <row r="63" spans="1:2">
      <c r="A63" s="2" t="s">
        <v>7</v>
      </c>
      <c r="B63">
        <f t="shared" si="1"/>
        <v>0.70417287630402403</v>
      </c>
    </row>
    <row r="64" spans="1:2">
      <c r="A64" s="2" t="s">
        <v>8</v>
      </c>
      <c r="B64">
        <f t="shared" si="1"/>
        <v>0.51639344262295084</v>
      </c>
    </row>
    <row r="65" spans="1:2">
      <c r="A65" s="2" t="s">
        <v>9</v>
      </c>
      <c r="B65">
        <f t="shared" si="1"/>
        <v>0.32861400894187787</v>
      </c>
    </row>
    <row r="66" spans="1:2">
      <c r="A66" s="2" t="s">
        <v>10</v>
      </c>
      <c r="B66">
        <f t="shared" si="1"/>
        <v>1.6743666169895681</v>
      </c>
    </row>
    <row r="67" spans="1:2">
      <c r="A67" s="2" t="s">
        <v>11</v>
      </c>
      <c r="B67">
        <f t="shared" si="1"/>
        <v>0</v>
      </c>
    </row>
    <row r="68" spans="1:2">
      <c r="A68" s="2" t="s">
        <v>12</v>
      </c>
      <c r="B68">
        <f t="shared" si="1"/>
        <v>1.564828614008942E-2</v>
      </c>
    </row>
    <row r="69" spans="1:2">
      <c r="A69" s="2" t="s">
        <v>13</v>
      </c>
      <c r="B69">
        <f t="shared" si="1"/>
        <v>9.3889716840536527E-2</v>
      </c>
    </row>
    <row r="70" spans="1:2">
      <c r="A70" s="2" t="s">
        <v>14</v>
      </c>
      <c r="B70">
        <f t="shared" si="1"/>
        <v>0.15648286140089421</v>
      </c>
    </row>
    <row r="71" spans="1:2">
      <c r="A71" s="2" t="s">
        <v>15</v>
      </c>
      <c r="B71">
        <f t="shared" si="1"/>
        <v>1.0640834575260807</v>
      </c>
    </row>
    <row r="72" spans="1:2">
      <c r="A72" s="2" t="s">
        <v>16</v>
      </c>
      <c r="B72">
        <f t="shared" si="1"/>
        <v>1.4239940387481371</v>
      </c>
    </row>
    <row r="73" spans="1:2">
      <c r="A73" s="2" t="s">
        <v>17</v>
      </c>
      <c r="B73">
        <f t="shared" si="1"/>
        <v>0.56333830104321925</v>
      </c>
    </row>
    <row r="74" spans="1:2">
      <c r="A74" s="2" t="s">
        <v>18</v>
      </c>
      <c r="B74">
        <f t="shared" si="1"/>
        <v>0.59463487332339793</v>
      </c>
    </row>
    <row r="75" spans="1:2">
      <c r="A75" s="2" t="s">
        <v>19</v>
      </c>
      <c r="B75">
        <f t="shared" si="1"/>
        <v>3.567809239940388</v>
      </c>
    </row>
    <row r="76" spans="1:2">
      <c r="A76" s="2" t="s">
        <v>20</v>
      </c>
      <c r="B76">
        <f t="shared" si="1"/>
        <v>1.8621460506706411</v>
      </c>
    </row>
    <row r="77" spans="1:2">
      <c r="A77" s="2" t="s">
        <v>21</v>
      </c>
      <c r="B77">
        <f t="shared" si="1"/>
        <v>0.54769001490312974</v>
      </c>
    </row>
    <row r="78" spans="1:2">
      <c r="A78" s="2" t="s">
        <v>22</v>
      </c>
      <c r="B78">
        <f t="shared" si="1"/>
        <v>0.67287630402384513</v>
      </c>
    </row>
    <row r="79" spans="1:2">
      <c r="A79" s="2" t="s">
        <v>23</v>
      </c>
      <c r="B79">
        <f t="shared" si="1"/>
        <v>4.8509687034277205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5B48E-8F60-460F-9D8E-4B12FCD67BBC}">
  <dimension ref="A1:B79"/>
  <sheetViews>
    <sheetView workbookViewId="0"/>
  </sheetViews>
  <sheetFormatPr defaultRowHeight="14.4"/>
  <cols>
    <col min="1" max="1" width="21.33203125" bestFit="1" customWidth="1"/>
    <col min="2" max="2" width="17" customWidth="1"/>
  </cols>
  <sheetData>
    <row r="1" spans="1:2" ht="26.4">
      <c r="A1" s="1" t="s">
        <v>0</v>
      </c>
      <c r="B1" s="1" t="s">
        <v>54</v>
      </c>
    </row>
    <row r="3" spans="1:2">
      <c r="A3" s="2" t="s">
        <v>31</v>
      </c>
      <c r="B3" s="3">
        <v>2103</v>
      </c>
    </row>
    <row r="5" spans="1:2">
      <c r="A5" s="2" t="s">
        <v>3</v>
      </c>
      <c r="B5" s="3">
        <v>130</v>
      </c>
    </row>
    <row r="6" spans="1:2">
      <c r="A6" s="2" t="s">
        <v>4</v>
      </c>
      <c r="B6" s="3">
        <v>87</v>
      </c>
    </row>
    <row r="7" spans="1:2">
      <c r="A7" s="2" t="s">
        <v>5</v>
      </c>
      <c r="B7" s="3">
        <v>95</v>
      </c>
    </row>
    <row r="8" spans="1:2">
      <c r="A8" s="2" t="s">
        <v>6</v>
      </c>
      <c r="B8" s="3">
        <v>73</v>
      </c>
    </row>
    <row r="9" spans="1:2">
      <c r="A9" s="2" t="s">
        <v>7</v>
      </c>
      <c r="B9" s="3">
        <v>74</v>
      </c>
    </row>
    <row r="10" spans="1:2">
      <c r="A10" s="2" t="s">
        <v>8</v>
      </c>
      <c r="B10" s="3">
        <v>92</v>
      </c>
    </row>
    <row r="11" spans="1:2">
      <c r="A11" s="2" t="s">
        <v>9</v>
      </c>
      <c r="B11" s="3">
        <v>103</v>
      </c>
    </row>
    <row r="12" spans="1:2">
      <c r="A12" s="2" t="s">
        <v>10</v>
      </c>
      <c r="B12" s="3">
        <v>114</v>
      </c>
    </row>
    <row r="13" spans="1:2">
      <c r="A13" s="2" t="s">
        <v>11</v>
      </c>
      <c r="B13" s="3">
        <v>46</v>
      </c>
    </row>
    <row r="14" spans="1:2">
      <c r="A14" s="2" t="s">
        <v>12</v>
      </c>
      <c r="B14" s="3">
        <v>79</v>
      </c>
    </row>
    <row r="15" spans="1:2">
      <c r="A15" s="2" t="s">
        <v>13</v>
      </c>
      <c r="B15" s="3">
        <v>61</v>
      </c>
    </row>
    <row r="16" spans="1:2">
      <c r="A16" s="2" t="s">
        <v>14</v>
      </c>
      <c r="B16" s="3">
        <v>116</v>
      </c>
    </row>
    <row r="17" spans="1:2">
      <c r="A17" s="2" t="s">
        <v>15</v>
      </c>
      <c r="B17" s="3">
        <v>116</v>
      </c>
    </row>
    <row r="18" spans="1:2">
      <c r="A18" s="2" t="s">
        <v>16</v>
      </c>
      <c r="B18" s="3">
        <v>185</v>
      </c>
    </row>
    <row r="19" spans="1:2">
      <c r="A19" s="2" t="s">
        <v>17</v>
      </c>
      <c r="B19" s="3">
        <v>53</v>
      </c>
    </row>
    <row r="20" spans="1:2">
      <c r="A20" s="2" t="s">
        <v>18</v>
      </c>
      <c r="B20" s="3">
        <v>94</v>
      </c>
    </row>
    <row r="21" spans="1:2">
      <c r="A21" s="2" t="s">
        <v>19</v>
      </c>
      <c r="B21" s="3">
        <v>210</v>
      </c>
    </row>
    <row r="22" spans="1:2">
      <c r="A22" s="2" t="s">
        <v>20</v>
      </c>
      <c r="B22" s="3">
        <v>101</v>
      </c>
    </row>
    <row r="23" spans="1:2">
      <c r="A23" s="2" t="s">
        <v>21</v>
      </c>
      <c r="B23" s="3">
        <v>69</v>
      </c>
    </row>
    <row r="24" spans="1:2">
      <c r="A24" s="2" t="s">
        <v>22</v>
      </c>
      <c r="B24" s="3">
        <v>59</v>
      </c>
    </row>
    <row r="25" spans="1:2">
      <c r="A25" s="2" t="s">
        <v>23</v>
      </c>
      <c r="B25" s="3">
        <v>146</v>
      </c>
    </row>
    <row r="27" spans="1:2">
      <c r="A27" t="s">
        <v>30</v>
      </c>
    </row>
    <row r="29" spans="1:2">
      <c r="A29" t="s">
        <v>32</v>
      </c>
      <c r="B29" s="6">
        <f>MAX(B5:B25)</f>
        <v>210</v>
      </c>
    </row>
    <row r="30" spans="1:2">
      <c r="A30" t="s">
        <v>33</v>
      </c>
      <c r="B30" s="6">
        <f>MIN(B5:B25)</f>
        <v>46</v>
      </c>
    </row>
    <row r="32" spans="1:2">
      <c r="A32" t="s">
        <v>34</v>
      </c>
    </row>
    <row r="33" spans="1:2">
      <c r="A33" s="2" t="s">
        <v>3</v>
      </c>
      <c r="B33">
        <f>(B5-B$30)/(B$29-B$30)</f>
        <v>0.51219512195121952</v>
      </c>
    </row>
    <row r="34" spans="1:2">
      <c r="A34" s="2" t="s">
        <v>4</v>
      </c>
      <c r="B34">
        <f t="shared" ref="B34:B53" si="0">(B6-B$30)/(B$29-B$30)</f>
        <v>0.25</v>
      </c>
    </row>
    <row r="35" spans="1:2">
      <c r="A35" s="2" t="s">
        <v>5</v>
      </c>
      <c r="B35">
        <f t="shared" si="0"/>
        <v>0.29878048780487804</v>
      </c>
    </row>
    <row r="36" spans="1:2">
      <c r="A36" s="2" t="s">
        <v>6</v>
      </c>
      <c r="B36">
        <f t="shared" si="0"/>
        <v>0.16463414634146342</v>
      </c>
    </row>
    <row r="37" spans="1:2">
      <c r="A37" s="2" t="s">
        <v>7</v>
      </c>
      <c r="B37">
        <f t="shared" si="0"/>
        <v>0.17073170731707318</v>
      </c>
    </row>
    <row r="38" spans="1:2">
      <c r="A38" s="2" t="s">
        <v>8</v>
      </c>
      <c r="B38">
        <f t="shared" si="0"/>
        <v>0.28048780487804881</v>
      </c>
    </row>
    <row r="39" spans="1:2">
      <c r="A39" s="2" t="s">
        <v>9</v>
      </c>
      <c r="B39">
        <f t="shared" si="0"/>
        <v>0.34756097560975607</v>
      </c>
    </row>
    <row r="40" spans="1:2">
      <c r="A40" s="2" t="s">
        <v>10</v>
      </c>
      <c r="B40">
        <f t="shared" si="0"/>
        <v>0.41463414634146339</v>
      </c>
    </row>
    <row r="41" spans="1:2">
      <c r="A41" s="2" t="s">
        <v>11</v>
      </c>
      <c r="B41">
        <f t="shared" si="0"/>
        <v>0</v>
      </c>
    </row>
    <row r="42" spans="1:2">
      <c r="A42" s="2" t="s">
        <v>12</v>
      </c>
      <c r="B42">
        <f t="shared" si="0"/>
        <v>0.20121951219512196</v>
      </c>
    </row>
    <row r="43" spans="1:2">
      <c r="A43" s="2" t="s">
        <v>13</v>
      </c>
      <c r="B43">
        <f t="shared" si="0"/>
        <v>9.1463414634146339E-2</v>
      </c>
    </row>
    <row r="44" spans="1:2">
      <c r="A44" s="2" t="s">
        <v>14</v>
      </c>
      <c r="B44">
        <f t="shared" si="0"/>
        <v>0.42682926829268292</v>
      </c>
    </row>
    <row r="45" spans="1:2">
      <c r="A45" s="2" t="s">
        <v>15</v>
      </c>
      <c r="B45">
        <f t="shared" si="0"/>
        <v>0.42682926829268292</v>
      </c>
    </row>
    <row r="46" spans="1:2">
      <c r="A46" s="2" t="s">
        <v>16</v>
      </c>
      <c r="B46">
        <f t="shared" si="0"/>
        <v>0.84756097560975607</v>
      </c>
    </row>
    <row r="47" spans="1:2">
      <c r="A47" s="2" t="s">
        <v>17</v>
      </c>
      <c r="B47">
        <f t="shared" si="0"/>
        <v>4.2682926829268296E-2</v>
      </c>
    </row>
    <row r="48" spans="1:2">
      <c r="A48" s="2" t="s">
        <v>18</v>
      </c>
      <c r="B48">
        <f t="shared" si="0"/>
        <v>0.29268292682926828</v>
      </c>
    </row>
    <row r="49" spans="1:2">
      <c r="A49" s="2" t="s">
        <v>19</v>
      </c>
      <c r="B49">
        <f t="shared" si="0"/>
        <v>1</v>
      </c>
    </row>
    <row r="50" spans="1:2">
      <c r="A50" s="2" t="s">
        <v>20</v>
      </c>
      <c r="B50">
        <f t="shared" si="0"/>
        <v>0.33536585365853661</v>
      </c>
    </row>
    <row r="51" spans="1:2">
      <c r="A51" s="2" t="s">
        <v>21</v>
      </c>
      <c r="B51">
        <f t="shared" si="0"/>
        <v>0.1402439024390244</v>
      </c>
    </row>
    <row r="52" spans="1:2">
      <c r="A52" s="2" t="s">
        <v>22</v>
      </c>
      <c r="B52">
        <f t="shared" si="0"/>
        <v>7.926829268292683E-2</v>
      </c>
    </row>
    <row r="53" spans="1:2">
      <c r="A53" s="2" t="s">
        <v>23</v>
      </c>
      <c r="B53">
        <f t="shared" si="0"/>
        <v>0.6097560975609756</v>
      </c>
    </row>
    <row r="55" spans="1:2">
      <c r="A55" t="s">
        <v>47</v>
      </c>
      <c r="B55">
        <f>B3/21</f>
        <v>100.14285714285714</v>
      </c>
    </row>
    <row r="56" spans="1:2">
      <c r="A56" t="s">
        <v>35</v>
      </c>
      <c r="B56">
        <f>(B55-B30)/(B29-B30)</f>
        <v>0.3301393728222996</v>
      </c>
    </row>
    <row r="58" spans="1:2">
      <c r="A58" t="s">
        <v>36</v>
      </c>
    </row>
    <row r="59" spans="1:2">
      <c r="A59" s="2" t="s">
        <v>3</v>
      </c>
      <c r="B59">
        <f t="shared" ref="B59:B79" si="1">B33/B$56</f>
        <v>1.5514511873350927</v>
      </c>
    </row>
    <row r="60" spans="1:2">
      <c r="A60" s="2" t="s">
        <v>4</v>
      </c>
      <c r="B60">
        <f t="shared" si="1"/>
        <v>0.75725593667546187</v>
      </c>
    </row>
    <row r="61" spans="1:2">
      <c r="A61" s="2" t="s">
        <v>5</v>
      </c>
      <c r="B61">
        <f t="shared" si="1"/>
        <v>0.90501319261213731</v>
      </c>
    </row>
    <row r="62" spans="1:2">
      <c r="A62" s="2" t="s">
        <v>6</v>
      </c>
      <c r="B62">
        <f t="shared" si="1"/>
        <v>0.49868073878627978</v>
      </c>
    </row>
    <row r="63" spans="1:2">
      <c r="A63" s="2" t="s">
        <v>7</v>
      </c>
      <c r="B63">
        <f t="shared" si="1"/>
        <v>0.51715039577836419</v>
      </c>
    </row>
    <row r="64" spans="1:2">
      <c r="A64" s="2" t="s">
        <v>8</v>
      </c>
      <c r="B64">
        <f t="shared" si="1"/>
        <v>0.84960422163588412</v>
      </c>
    </row>
    <row r="65" spans="1:2">
      <c r="A65" s="2" t="s">
        <v>9</v>
      </c>
      <c r="B65">
        <f t="shared" si="1"/>
        <v>1.0527704485488127</v>
      </c>
    </row>
    <row r="66" spans="1:2">
      <c r="A66" s="2" t="s">
        <v>10</v>
      </c>
      <c r="B66">
        <f t="shared" si="1"/>
        <v>1.2559366754617416</v>
      </c>
    </row>
    <row r="67" spans="1:2">
      <c r="A67" s="2" t="s">
        <v>11</v>
      </c>
      <c r="B67">
        <f t="shared" si="1"/>
        <v>0</v>
      </c>
    </row>
    <row r="68" spans="1:2">
      <c r="A68" s="2" t="s">
        <v>12</v>
      </c>
      <c r="B68">
        <f t="shared" si="1"/>
        <v>0.60949868073878644</v>
      </c>
    </row>
    <row r="69" spans="1:2">
      <c r="A69" s="2" t="s">
        <v>13</v>
      </c>
      <c r="B69">
        <f t="shared" si="1"/>
        <v>0.27704485488126651</v>
      </c>
    </row>
    <row r="70" spans="1:2">
      <c r="A70" s="2" t="s">
        <v>14</v>
      </c>
      <c r="B70">
        <f t="shared" si="1"/>
        <v>1.2928759894459105</v>
      </c>
    </row>
    <row r="71" spans="1:2">
      <c r="A71" s="2" t="s">
        <v>15</v>
      </c>
      <c r="B71">
        <f t="shared" si="1"/>
        <v>1.2928759894459105</v>
      </c>
    </row>
    <row r="72" spans="1:2">
      <c r="A72" s="2" t="s">
        <v>16</v>
      </c>
      <c r="B72">
        <f t="shared" si="1"/>
        <v>2.5672823218997363</v>
      </c>
    </row>
    <row r="73" spans="1:2">
      <c r="A73" s="2" t="s">
        <v>17</v>
      </c>
      <c r="B73">
        <f t="shared" si="1"/>
        <v>0.12928759894459105</v>
      </c>
    </row>
    <row r="74" spans="1:2">
      <c r="A74" s="2" t="s">
        <v>18</v>
      </c>
      <c r="B74">
        <f t="shared" si="1"/>
        <v>0.88654353562005284</v>
      </c>
    </row>
    <row r="75" spans="1:2">
      <c r="A75" s="2" t="s">
        <v>19</v>
      </c>
      <c r="B75">
        <f t="shared" si="1"/>
        <v>3.0290237467018475</v>
      </c>
    </row>
    <row r="76" spans="1:2">
      <c r="A76" s="2" t="s">
        <v>20</v>
      </c>
      <c r="B76">
        <f t="shared" si="1"/>
        <v>1.015831134564644</v>
      </c>
    </row>
    <row r="77" spans="1:2">
      <c r="A77" s="2" t="s">
        <v>21</v>
      </c>
      <c r="B77">
        <f t="shared" si="1"/>
        <v>0.42480211081794206</v>
      </c>
    </row>
    <row r="78" spans="1:2">
      <c r="A78" s="2" t="s">
        <v>22</v>
      </c>
      <c r="B78">
        <f t="shared" si="1"/>
        <v>0.24010554089709765</v>
      </c>
    </row>
    <row r="79" spans="1:2">
      <c r="A79" s="2" t="s">
        <v>23</v>
      </c>
      <c r="B79">
        <f t="shared" si="1"/>
        <v>1.8469656992084436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2CA5D-13D8-49E1-B5BB-B9D2459B8314}">
  <dimension ref="A1:B79"/>
  <sheetViews>
    <sheetView workbookViewId="0"/>
  </sheetViews>
  <sheetFormatPr defaultRowHeight="14.4"/>
  <cols>
    <col min="1" max="1" width="21.33203125" bestFit="1" customWidth="1"/>
    <col min="2" max="2" width="17" customWidth="1"/>
  </cols>
  <sheetData>
    <row r="1" spans="1:2" ht="26.4">
      <c r="A1" s="1" t="s">
        <v>0</v>
      </c>
      <c r="B1" s="1" t="s">
        <v>55</v>
      </c>
    </row>
    <row r="3" spans="1:2">
      <c r="A3" s="2" t="s">
        <v>31</v>
      </c>
      <c r="B3" s="3">
        <v>738</v>
      </c>
    </row>
    <row r="5" spans="1:2">
      <c r="A5" s="2" t="s">
        <v>3</v>
      </c>
      <c r="B5" s="3">
        <v>34</v>
      </c>
    </row>
    <row r="6" spans="1:2">
      <c r="A6" s="2" t="s">
        <v>4</v>
      </c>
      <c r="B6" s="3">
        <v>23</v>
      </c>
    </row>
    <row r="7" spans="1:2">
      <c r="A7" s="2" t="s">
        <v>5</v>
      </c>
      <c r="B7" s="3">
        <v>29</v>
      </c>
    </row>
    <row r="8" spans="1:2">
      <c r="A8" s="2" t="s">
        <v>6</v>
      </c>
      <c r="B8" s="3">
        <v>28</v>
      </c>
    </row>
    <row r="9" spans="1:2">
      <c r="A9" s="2" t="s">
        <v>7</v>
      </c>
      <c r="B9" s="3">
        <v>39</v>
      </c>
    </row>
    <row r="10" spans="1:2">
      <c r="A10" s="2" t="s">
        <v>8</v>
      </c>
      <c r="B10" s="3">
        <v>18</v>
      </c>
    </row>
    <row r="11" spans="1:2">
      <c r="A11" s="2" t="s">
        <v>9</v>
      </c>
      <c r="B11" s="3">
        <v>27</v>
      </c>
    </row>
    <row r="12" spans="1:2">
      <c r="A12" s="2" t="s">
        <v>10</v>
      </c>
      <c r="B12" s="3">
        <v>56</v>
      </c>
    </row>
    <row r="13" spans="1:2">
      <c r="A13" s="2" t="s">
        <v>11</v>
      </c>
      <c r="B13" s="3">
        <v>11</v>
      </c>
    </row>
    <row r="14" spans="1:2">
      <c r="A14" s="2" t="s">
        <v>12</v>
      </c>
      <c r="B14" s="3">
        <v>17</v>
      </c>
    </row>
    <row r="15" spans="1:2">
      <c r="A15" s="2" t="s">
        <v>13</v>
      </c>
      <c r="B15" s="3">
        <v>15</v>
      </c>
    </row>
    <row r="16" spans="1:2">
      <c r="A16" s="2" t="s">
        <v>14</v>
      </c>
      <c r="B16" s="3">
        <v>15</v>
      </c>
    </row>
    <row r="17" spans="1:2">
      <c r="A17" s="2" t="s">
        <v>15</v>
      </c>
      <c r="B17" s="3">
        <v>34</v>
      </c>
    </row>
    <row r="18" spans="1:2">
      <c r="A18" s="2" t="s">
        <v>16</v>
      </c>
      <c r="B18" s="3">
        <v>52</v>
      </c>
    </row>
    <row r="19" spans="1:2">
      <c r="A19" s="2" t="s">
        <v>17</v>
      </c>
      <c r="B19" s="3">
        <v>21</v>
      </c>
    </row>
    <row r="20" spans="1:2">
      <c r="A20" s="2" t="s">
        <v>18</v>
      </c>
      <c r="B20" s="3">
        <v>30</v>
      </c>
    </row>
    <row r="21" spans="1:2">
      <c r="A21" s="2" t="s">
        <v>19</v>
      </c>
      <c r="B21" s="3">
        <v>89</v>
      </c>
    </row>
    <row r="22" spans="1:2">
      <c r="A22" s="2" t="s">
        <v>20</v>
      </c>
      <c r="B22" s="3">
        <v>43</v>
      </c>
    </row>
    <row r="23" spans="1:2">
      <c r="A23" s="2" t="s">
        <v>21</v>
      </c>
      <c r="B23" s="3">
        <v>29</v>
      </c>
    </row>
    <row r="24" spans="1:2">
      <c r="A24" s="2" t="s">
        <v>22</v>
      </c>
      <c r="B24" s="3">
        <v>21</v>
      </c>
    </row>
    <row r="25" spans="1:2">
      <c r="A25" s="2" t="s">
        <v>23</v>
      </c>
      <c r="B25" s="3">
        <v>107</v>
      </c>
    </row>
    <row r="27" spans="1:2">
      <c r="A27" t="s">
        <v>30</v>
      </c>
    </row>
    <row r="29" spans="1:2">
      <c r="A29" t="s">
        <v>32</v>
      </c>
      <c r="B29" s="6">
        <f>MAX(B5:B25)</f>
        <v>107</v>
      </c>
    </row>
    <row r="30" spans="1:2">
      <c r="A30" t="s">
        <v>33</v>
      </c>
      <c r="B30" s="6">
        <f>MIN(B5:B25)</f>
        <v>11</v>
      </c>
    </row>
    <row r="32" spans="1:2">
      <c r="A32" t="s">
        <v>34</v>
      </c>
    </row>
    <row r="33" spans="1:2">
      <c r="A33" s="2" t="s">
        <v>3</v>
      </c>
      <c r="B33">
        <f>(B5-B$30)/(B$29-B$30)</f>
        <v>0.23958333333333334</v>
      </c>
    </row>
    <row r="34" spans="1:2">
      <c r="A34" s="2" t="s">
        <v>4</v>
      </c>
      <c r="B34">
        <f t="shared" ref="B34:B53" si="0">(B6-B$30)/(B$29-B$30)</f>
        <v>0.125</v>
      </c>
    </row>
    <row r="35" spans="1:2">
      <c r="A35" s="2" t="s">
        <v>5</v>
      </c>
      <c r="B35">
        <f t="shared" si="0"/>
        <v>0.1875</v>
      </c>
    </row>
    <row r="36" spans="1:2">
      <c r="A36" s="2" t="s">
        <v>6</v>
      </c>
      <c r="B36">
        <f t="shared" si="0"/>
        <v>0.17708333333333334</v>
      </c>
    </row>
    <row r="37" spans="1:2">
      <c r="A37" s="2" t="s">
        <v>7</v>
      </c>
      <c r="B37">
        <f t="shared" si="0"/>
        <v>0.29166666666666669</v>
      </c>
    </row>
    <row r="38" spans="1:2">
      <c r="A38" s="2" t="s">
        <v>8</v>
      </c>
      <c r="B38">
        <f t="shared" si="0"/>
        <v>7.2916666666666671E-2</v>
      </c>
    </row>
    <row r="39" spans="1:2">
      <c r="A39" s="2" t="s">
        <v>9</v>
      </c>
      <c r="B39">
        <f t="shared" si="0"/>
        <v>0.16666666666666666</v>
      </c>
    </row>
    <row r="40" spans="1:2">
      <c r="A40" s="2" t="s">
        <v>10</v>
      </c>
      <c r="B40">
        <f t="shared" si="0"/>
        <v>0.46875</v>
      </c>
    </row>
    <row r="41" spans="1:2">
      <c r="A41" s="2" t="s">
        <v>11</v>
      </c>
      <c r="B41">
        <f t="shared" si="0"/>
        <v>0</v>
      </c>
    </row>
    <row r="42" spans="1:2">
      <c r="A42" s="2" t="s">
        <v>12</v>
      </c>
      <c r="B42">
        <f t="shared" si="0"/>
        <v>6.25E-2</v>
      </c>
    </row>
    <row r="43" spans="1:2">
      <c r="A43" s="2" t="s">
        <v>13</v>
      </c>
      <c r="B43">
        <f t="shared" si="0"/>
        <v>4.1666666666666664E-2</v>
      </c>
    </row>
    <row r="44" spans="1:2">
      <c r="A44" s="2" t="s">
        <v>14</v>
      </c>
      <c r="B44">
        <f t="shared" si="0"/>
        <v>4.1666666666666664E-2</v>
      </c>
    </row>
    <row r="45" spans="1:2">
      <c r="A45" s="2" t="s">
        <v>15</v>
      </c>
      <c r="B45">
        <f t="shared" si="0"/>
        <v>0.23958333333333334</v>
      </c>
    </row>
    <row r="46" spans="1:2">
      <c r="A46" s="2" t="s">
        <v>16</v>
      </c>
      <c r="B46">
        <f t="shared" si="0"/>
        <v>0.42708333333333331</v>
      </c>
    </row>
    <row r="47" spans="1:2">
      <c r="A47" s="2" t="s">
        <v>17</v>
      </c>
      <c r="B47">
        <f t="shared" si="0"/>
        <v>0.10416666666666667</v>
      </c>
    </row>
    <row r="48" spans="1:2">
      <c r="A48" s="2" t="s">
        <v>18</v>
      </c>
      <c r="B48">
        <f t="shared" si="0"/>
        <v>0.19791666666666666</v>
      </c>
    </row>
    <row r="49" spans="1:2">
      <c r="A49" s="2" t="s">
        <v>19</v>
      </c>
      <c r="B49">
        <f t="shared" si="0"/>
        <v>0.8125</v>
      </c>
    </row>
    <row r="50" spans="1:2">
      <c r="A50" s="2" t="s">
        <v>20</v>
      </c>
      <c r="B50">
        <f t="shared" si="0"/>
        <v>0.33333333333333331</v>
      </c>
    </row>
    <row r="51" spans="1:2">
      <c r="A51" s="2" t="s">
        <v>21</v>
      </c>
      <c r="B51">
        <f t="shared" si="0"/>
        <v>0.1875</v>
      </c>
    </row>
    <row r="52" spans="1:2">
      <c r="A52" s="2" t="s">
        <v>22</v>
      </c>
      <c r="B52">
        <f t="shared" si="0"/>
        <v>0.10416666666666667</v>
      </c>
    </row>
    <row r="53" spans="1:2">
      <c r="A53" s="2" t="s">
        <v>23</v>
      </c>
      <c r="B53">
        <f t="shared" si="0"/>
        <v>1</v>
      </c>
    </row>
    <row r="55" spans="1:2">
      <c r="A55" t="s">
        <v>47</v>
      </c>
      <c r="B55">
        <f>B3/21</f>
        <v>35.142857142857146</v>
      </c>
    </row>
    <row r="56" spans="1:2">
      <c r="A56" t="s">
        <v>35</v>
      </c>
      <c r="B56">
        <f>(B55-B30)/(B29-B30)</f>
        <v>0.25148809523809529</v>
      </c>
    </row>
    <row r="58" spans="1:2">
      <c r="A58" t="s">
        <v>39</v>
      </c>
    </row>
    <row r="59" spans="1:2">
      <c r="A59" s="2" t="s">
        <v>3</v>
      </c>
      <c r="B59">
        <f t="shared" ref="B59:B79" si="1">B33/B$56</f>
        <v>0.95266272189349099</v>
      </c>
    </row>
    <row r="60" spans="1:2">
      <c r="A60" s="2" t="s">
        <v>4</v>
      </c>
      <c r="B60">
        <f t="shared" si="1"/>
        <v>0.49704142011834307</v>
      </c>
    </row>
    <row r="61" spans="1:2">
      <c r="A61" s="2" t="s">
        <v>5</v>
      </c>
      <c r="B61">
        <f t="shared" si="1"/>
        <v>0.7455621301775146</v>
      </c>
    </row>
    <row r="62" spans="1:2">
      <c r="A62" s="2" t="s">
        <v>6</v>
      </c>
      <c r="B62">
        <f t="shared" si="1"/>
        <v>0.70414201183431946</v>
      </c>
    </row>
    <row r="63" spans="1:2">
      <c r="A63" s="2" t="s">
        <v>7</v>
      </c>
      <c r="B63">
        <f t="shared" si="1"/>
        <v>1.1597633136094674</v>
      </c>
    </row>
    <row r="64" spans="1:2">
      <c r="A64" s="2" t="s">
        <v>8</v>
      </c>
      <c r="B64">
        <f t="shared" si="1"/>
        <v>0.28994082840236685</v>
      </c>
    </row>
    <row r="65" spans="1:2">
      <c r="A65" s="2" t="s">
        <v>9</v>
      </c>
      <c r="B65">
        <f t="shared" si="1"/>
        <v>0.66272189349112409</v>
      </c>
    </row>
    <row r="66" spans="1:2">
      <c r="A66" s="2" t="s">
        <v>10</v>
      </c>
      <c r="B66">
        <f t="shared" si="1"/>
        <v>1.8639053254437865</v>
      </c>
    </row>
    <row r="67" spans="1:2">
      <c r="A67" s="2" t="s">
        <v>11</v>
      </c>
      <c r="B67">
        <f t="shared" si="1"/>
        <v>0</v>
      </c>
    </row>
    <row r="68" spans="1:2">
      <c r="A68" s="2" t="s">
        <v>12</v>
      </c>
      <c r="B68">
        <f t="shared" si="1"/>
        <v>0.24852071005917153</v>
      </c>
    </row>
    <row r="69" spans="1:2">
      <c r="A69" s="2" t="s">
        <v>13</v>
      </c>
      <c r="B69">
        <f t="shared" si="1"/>
        <v>0.16568047337278102</v>
      </c>
    </row>
    <row r="70" spans="1:2">
      <c r="A70" s="2" t="s">
        <v>14</v>
      </c>
      <c r="B70">
        <f t="shared" si="1"/>
        <v>0.16568047337278102</v>
      </c>
    </row>
    <row r="71" spans="1:2">
      <c r="A71" s="2" t="s">
        <v>15</v>
      </c>
      <c r="B71">
        <f t="shared" si="1"/>
        <v>0.95266272189349099</v>
      </c>
    </row>
    <row r="72" spans="1:2">
      <c r="A72" s="2" t="s">
        <v>16</v>
      </c>
      <c r="B72">
        <f t="shared" si="1"/>
        <v>1.6982248520710055</v>
      </c>
    </row>
    <row r="73" spans="1:2">
      <c r="A73" s="2" t="s">
        <v>17</v>
      </c>
      <c r="B73">
        <f t="shared" si="1"/>
        <v>0.41420118343195261</v>
      </c>
    </row>
    <row r="74" spans="1:2">
      <c r="A74" s="2" t="s">
        <v>18</v>
      </c>
      <c r="B74">
        <f t="shared" si="1"/>
        <v>0.78698224852070986</v>
      </c>
    </row>
    <row r="75" spans="1:2">
      <c r="A75" s="2" t="s">
        <v>19</v>
      </c>
      <c r="B75">
        <f t="shared" si="1"/>
        <v>3.2307692307692299</v>
      </c>
    </row>
    <row r="76" spans="1:2">
      <c r="A76" s="2" t="s">
        <v>20</v>
      </c>
      <c r="B76">
        <f t="shared" si="1"/>
        <v>1.3254437869822482</v>
      </c>
    </row>
    <row r="77" spans="1:2">
      <c r="A77" s="2" t="s">
        <v>21</v>
      </c>
      <c r="B77">
        <f t="shared" si="1"/>
        <v>0.7455621301775146</v>
      </c>
    </row>
    <row r="78" spans="1:2">
      <c r="A78" s="2" t="s">
        <v>22</v>
      </c>
      <c r="B78">
        <f t="shared" si="1"/>
        <v>0.41420118343195261</v>
      </c>
    </row>
    <row r="79" spans="1:2">
      <c r="A79" s="2" t="s">
        <v>23</v>
      </c>
      <c r="B79">
        <f t="shared" si="1"/>
        <v>3.9763313609467446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9E537-9B90-4D04-88B4-6C601A182F5E}">
  <dimension ref="A1:D78"/>
  <sheetViews>
    <sheetView workbookViewId="0"/>
  </sheetViews>
  <sheetFormatPr defaultRowHeight="14.4"/>
  <cols>
    <col min="1" max="1" width="21.33203125" bestFit="1" customWidth="1"/>
    <col min="2" max="2" width="12.6640625" customWidth="1"/>
    <col min="3" max="3" width="17.21875" customWidth="1"/>
    <col min="4" max="4" width="14.33203125" customWidth="1"/>
  </cols>
  <sheetData>
    <row r="1" spans="1:4" ht="39.6">
      <c r="A1" s="1" t="s">
        <v>0</v>
      </c>
      <c r="B1" s="1" t="s">
        <v>56</v>
      </c>
      <c r="C1" s="1" t="s">
        <v>57</v>
      </c>
      <c r="D1" s="1" t="s">
        <v>58</v>
      </c>
    </row>
    <row r="3" spans="1:4">
      <c r="A3" s="2" t="s">
        <v>31</v>
      </c>
      <c r="B3" s="3">
        <v>4238389</v>
      </c>
      <c r="C3" s="3">
        <v>31126</v>
      </c>
      <c r="D3">
        <f>SUM(C3/B3)</f>
        <v>7.3438280440988307E-3</v>
      </c>
    </row>
    <row r="5" spans="1:4">
      <c r="A5" s="2" t="s">
        <v>3</v>
      </c>
      <c r="B5" s="3">
        <v>798424</v>
      </c>
      <c r="C5" s="3">
        <v>5405</v>
      </c>
      <c r="D5">
        <f>SUM(C5/B5)</f>
        <v>6.7695860845866356E-3</v>
      </c>
    </row>
    <row r="6" spans="1:4">
      <c r="A6" s="2" t="s">
        <v>4</v>
      </c>
      <c r="B6" s="3">
        <v>318453</v>
      </c>
      <c r="C6" s="3">
        <v>1520</v>
      </c>
      <c r="D6">
        <f t="shared" ref="D6:D25" si="0">SUM(C6/B6)</f>
        <v>4.7730748336489211E-3</v>
      </c>
    </row>
    <row r="7" spans="1:4">
      <c r="A7" s="2" t="s">
        <v>5</v>
      </c>
      <c r="B7" s="3">
        <v>129967</v>
      </c>
      <c r="C7" s="3">
        <v>807</v>
      </c>
      <c r="D7">
        <f t="shared" si="0"/>
        <v>6.2092685066209114E-3</v>
      </c>
    </row>
    <row r="8" spans="1:4">
      <c r="A8" s="2" t="s">
        <v>6</v>
      </c>
      <c r="B8" s="3">
        <v>163975</v>
      </c>
      <c r="C8" s="3">
        <v>1001</v>
      </c>
      <c r="D8">
        <f t="shared" si="0"/>
        <v>6.1045891141942371E-3</v>
      </c>
    </row>
    <row r="9" spans="1:4">
      <c r="A9" s="2" t="s">
        <v>7</v>
      </c>
      <c r="B9" s="3">
        <v>124127</v>
      </c>
      <c r="C9" s="3">
        <v>740</v>
      </c>
      <c r="D9">
        <f t="shared" si="0"/>
        <v>5.9616360662869483E-3</v>
      </c>
    </row>
    <row r="10" spans="1:4">
      <c r="A10" s="2" t="s">
        <v>8</v>
      </c>
      <c r="B10" s="3">
        <v>173454</v>
      </c>
      <c r="C10" s="3">
        <v>1089</v>
      </c>
      <c r="D10">
        <f t="shared" si="0"/>
        <v>6.2783216299422328E-3</v>
      </c>
    </row>
    <row r="11" spans="1:4">
      <c r="A11" s="2" t="s">
        <v>9</v>
      </c>
      <c r="B11" s="3">
        <v>113688</v>
      </c>
      <c r="C11" s="3">
        <v>805</v>
      </c>
      <c r="D11">
        <f t="shared" si="0"/>
        <v>7.0807824924354369E-3</v>
      </c>
    </row>
    <row r="12" spans="1:4">
      <c r="A12" s="2" t="s">
        <v>10</v>
      </c>
      <c r="B12" s="3">
        <v>115536</v>
      </c>
      <c r="C12" s="3">
        <v>844</v>
      </c>
      <c r="D12">
        <f t="shared" si="0"/>
        <v>7.3050823985597564E-3</v>
      </c>
    </row>
    <row r="13" spans="1:4">
      <c r="A13" s="2" t="s">
        <v>11</v>
      </c>
      <c r="B13" s="3">
        <v>82162</v>
      </c>
      <c r="C13" s="3">
        <v>570</v>
      </c>
      <c r="D13">
        <f t="shared" si="0"/>
        <v>6.9375136924612352E-3</v>
      </c>
    </row>
    <row r="14" spans="1:4">
      <c r="A14" s="2" t="s">
        <v>12</v>
      </c>
      <c r="B14" s="3">
        <v>74991</v>
      </c>
      <c r="C14" s="3">
        <v>493</v>
      </c>
      <c r="D14">
        <f t="shared" si="0"/>
        <v>6.5741222280006938E-3</v>
      </c>
    </row>
    <row r="15" spans="1:4">
      <c r="A15" s="2" t="s">
        <v>13</v>
      </c>
      <c r="B15" s="3">
        <v>154082</v>
      </c>
      <c r="C15" s="3">
        <v>1000</v>
      </c>
      <c r="D15">
        <f t="shared" si="0"/>
        <v>6.4900507521968819E-3</v>
      </c>
    </row>
    <row r="16" spans="1:4">
      <c r="A16" s="2" t="s">
        <v>14</v>
      </c>
      <c r="B16" s="3">
        <v>298272</v>
      </c>
      <c r="C16" s="3">
        <v>1756</v>
      </c>
      <c r="D16">
        <f t="shared" si="0"/>
        <v>5.8872438579551552E-3</v>
      </c>
    </row>
    <row r="17" spans="1:4">
      <c r="A17" s="2" t="s">
        <v>15</v>
      </c>
      <c r="B17" s="3">
        <v>173441</v>
      </c>
      <c r="C17" s="3">
        <v>1083</v>
      </c>
      <c r="D17">
        <f t="shared" si="0"/>
        <v>6.2441983152772412E-3</v>
      </c>
    </row>
    <row r="18" spans="1:4">
      <c r="A18" s="2" t="s">
        <v>16</v>
      </c>
      <c r="B18" s="3">
        <v>113159</v>
      </c>
      <c r="C18" s="3">
        <v>857</v>
      </c>
      <c r="D18">
        <f t="shared" si="0"/>
        <v>7.5734143992081939E-3</v>
      </c>
    </row>
    <row r="19" spans="1:4">
      <c r="A19" s="2" t="s">
        <v>17</v>
      </c>
      <c r="B19" s="3">
        <v>293811</v>
      </c>
      <c r="C19" s="3">
        <v>2680</v>
      </c>
      <c r="D19">
        <f t="shared" si="0"/>
        <v>9.1215100864160976E-3</v>
      </c>
    </row>
    <row r="20" spans="1:4">
      <c r="A20" s="2" t="s">
        <v>18</v>
      </c>
      <c r="B20" s="3">
        <v>48670</v>
      </c>
      <c r="C20" s="3">
        <v>402</v>
      </c>
      <c r="D20">
        <f t="shared" si="0"/>
        <v>8.2597082391617019E-3</v>
      </c>
    </row>
    <row r="21" spans="1:4">
      <c r="A21" s="2" t="s">
        <v>19</v>
      </c>
      <c r="B21" s="3">
        <v>171462</v>
      </c>
      <c r="C21" s="3">
        <v>1689</v>
      </c>
      <c r="D21">
        <f t="shared" si="0"/>
        <v>9.8505791370682716E-3</v>
      </c>
    </row>
    <row r="22" spans="1:4">
      <c r="A22" s="2" t="s">
        <v>20</v>
      </c>
      <c r="B22" s="3">
        <v>105532</v>
      </c>
      <c r="C22" s="3">
        <v>1084</v>
      </c>
      <c r="D22">
        <f t="shared" si="0"/>
        <v>1.0271765909866202E-2</v>
      </c>
    </row>
    <row r="23" spans="1:4">
      <c r="A23" s="2" t="s">
        <v>21</v>
      </c>
      <c r="B23" s="3">
        <v>454627</v>
      </c>
      <c r="C23" s="3">
        <v>3747</v>
      </c>
      <c r="D23">
        <f t="shared" si="0"/>
        <v>8.2419213993009648E-3</v>
      </c>
    </row>
    <row r="24" spans="1:4">
      <c r="A24" s="2" t="s">
        <v>22</v>
      </c>
      <c r="B24" s="3">
        <v>208201</v>
      </c>
      <c r="C24" s="3">
        <v>2413</v>
      </c>
      <c r="D24">
        <f t="shared" si="0"/>
        <v>1.1589761816705972E-2</v>
      </c>
    </row>
    <row r="25" spans="1:4">
      <c r="A25" s="2" t="s">
        <v>23</v>
      </c>
      <c r="B25" s="3">
        <v>122355</v>
      </c>
      <c r="C25" s="3">
        <v>1141</v>
      </c>
      <c r="D25">
        <f t="shared" si="0"/>
        <v>9.3253238527236312E-3</v>
      </c>
    </row>
    <row r="27" spans="1:4">
      <c r="C27" t="s">
        <v>30</v>
      </c>
    </row>
    <row r="29" spans="1:4">
      <c r="C29" t="s">
        <v>32</v>
      </c>
      <c r="D29" s="6">
        <f>MAX(D5:D25)</f>
        <v>1.1589761816705972E-2</v>
      </c>
    </row>
    <row r="30" spans="1:4">
      <c r="C30" t="s">
        <v>33</v>
      </c>
      <c r="D30" s="6">
        <f>MIN(D5:D25)</f>
        <v>4.7730748336489211E-3</v>
      </c>
    </row>
    <row r="32" spans="1:4">
      <c r="C32" t="s">
        <v>34</v>
      </c>
    </row>
    <row r="33" spans="3:4">
      <c r="C33" s="2" t="s">
        <v>3</v>
      </c>
      <c r="D33">
        <f>(D5-D$30)/(D$29-D$30)</f>
        <v>0.29288586316198245</v>
      </c>
    </row>
    <row r="34" spans="3:4" ht="27">
      <c r="C34" s="2" t="s">
        <v>4</v>
      </c>
      <c r="D34">
        <f t="shared" ref="D34:D53" si="1">(D6-D$30)/(D$29-D$30)</f>
        <v>0</v>
      </c>
    </row>
    <row r="35" spans="3:4" ht="27">
      <c r="C35" s="2" t="s">
        <v>5</v>
      </c>
      <c r="D35">
        <f t="shared" si="1"/>
        <v>0.21068793044798229</v>
      </c>
    </row>
    <row r="36" spans="3:4">
      <c r="C36" s="2" t="s">
        <v>6</v>
      </c>
      <c r="D36">
        <f t="shared" si="1"/>
        <v>0.19533158612898158</v>
      </c>
    </row>
    <row r="37" spans="3:4">
      <c r="C37" s="2" t="s">
        <v>7</v>
      </c>
      <c r="D37">
        <f t="shared" si="1"/>
        <v>0.17436054135861143</v>
      </c>
    </row>
    <row r="38" spans="3:4" ht="27">
      <c r="C38" s="2" t="s">
        <v>8</v>
      </c>
      <c r="D38">
        <f t="shared" si="1"/>
        <v>0.22081794279752301</v>
      </c>
    </row>
    <row r="39" spans="3:4" ht="27">
      <c r="C39" s="2" t="s">
        <v>9</v>
      </c>
      <c r="D39">
        <f t="shared" si="1"/>
        <v>0.3385380118703335</v>
      </c>
    </row>
    <row r="40" spans="3:4" ht="27">
      <c r="C40" s="2" t="s">
        <v>10</v>
      </c>
      <c r="D40">
        <f t="shared" si="1"/>
        <v>0.37144254550695482</v>
      </c>
    </row>
    <row r="41" spans="3:4">
      <c r="C41" s="2" t="s">
        <v>11</v>
      </c>
      <c r="D41">
        <f t="shared" si="1"/>
        <v>0.31752064664140367</v>
      </c>
    </row>
    <row r="42" spans="3:4" ht="27">
      <c r="C42" s="2" t="s">
        <v>12</v>
      </c>
      <c r="D42">
        <f t="shared" si="1"/>
        <v>0.26421154423377446</v>
      </c>
    </row>
    <row r="43" spans="3:4">
      <c r="C43" s="2" t="s">
        <v>13</v>
      </c>
      <c r="D43">
        <f t="shared" si="1"/>
        <v>0.25187835715729984</v>
      </c>
    </row>
    <row r="44" spans="3:4">
      <c r="C44" s="2" t="s">
        <v>14</v>
      </c>
      <c r="D44">
        <f t="shared" si="1"/>
        <v>0.16344729148859455</v>
      </c>
    </row>
    <row r="45" spans="3:4">
      <c r="C45" s="2" t="s">
        <v>15</v>
      </c>
      <c r="D45">
        <f t="shared" si="1"/>
        <v>0.21581209248492902</v>
      </c>
    </row>
    <row r="46" spans="3:4">
      <c r="C46" s="2" t="s">
        <v>16</v>
      </c>
      <c r="D46">
        <f t="shared" si="1"/>
        <v>0.41080653586112242</v>
      </c>
    </row>
    <row r="47" spans="3:4">
      <c r="C47" s="2" t="s">
        <v>17</v>
      </c>
      <c r="D47">
        <f t="shared" si="1"/>
        <v>0.63791036079187136</v>
      </c>
    </row>
    <row r="48" spans="3:4" ht="27">
      <c r="C48" s="2" t="s">
        <v>18</v>
      </c>
      <c r="D48">
        <f t="shared" si="1"/>
        <v>0.51148503872612094</v>
      </c>
    </row>
    <row r="49" spans="3:4" ht="27">
      <c r="C49" s="2" t="s">
        <v>19</v>
      </c>
      <c r="D49">
        <f t="shared" si="1"/>
        <v>0.74486393698867825</v>
      </c>
    </row>
    <row r="50" spans="3:4">
      <c r="C50" s="2" t="s">
        <v>20</v>
      </c>
      <c r="D50">
        <f t="shared" si="1"/>
        <v>0.80665154346742585</v>
      </c>
    </row>
    <row r="51" spans="3:4" ht="27">
      <c r="C51" s="2" t="s">
        <v>21</v>
      </c>
      <c r="D51">
        <f t="shared" si="1"/>
        <v>0.50887573014191489</v>
      </c>
    </row>
    <row r="52" spans="3:4">
      <c r="C52" s="2" t="s">
        <v>22</v>
      </c>
      <c r="D52">
        <f t="shared" si="1"/>
        <v>1</v>
      </c>
    </row>
    <row r="53" spans="3:4">
      <c r="C53" s="2" t="s">
        <v>23</v>
      </c>
      <c r="D53">
        <f t="shared" si="1"/>
        <v>0.66780960170085168</v>
      </c>
    </row>
    <row r="55" spans="3:4">
      <c r="C55" t="s">
        <v>35</v>
      </c>
      <c r="D55">
        <f>(D3-D30)/(D29-D30)</f>
        <v>0.37712648634733326</v>
      </c>
    </row>
    <row r="57" spans="3:4">
      <c r="C57" t="s">
        <v>36</v>
      </c>
    </row>
    <row r="58" spans="3:4">
      <c r="C58" s="2" t="s">
        <v>3</v>
      </c>
      <c r="D58">
        <f>D33/D$55</f>
        <v>0.77662501512088111</v>
      </c>
    </row>
    <row r="59" spans="3:4" ht="27">
      <c r="C59" s="2" t="s">
        <v>4</v>
      </c>
      <c r="D59">
        <f t="shared" ref="D59:D77" si="2">D34/D$55</f>
        <v>0</v>
      </c>
    </row>
    <row r="60" spans="3:4" ht="27">
      <c r="C60" s="2" t="s">
        <v>5</v>
      </c>
      <c r="D60">
        <f t="shared" si="2"/>
        <v>0.55866649009091029</v>
      </c>
    </row>
    <row r="61" spans="3:4">
      <c r="C61" s="2" t="s">
        <v>6</v>
      </c>
      <c r="D61">
        <f t="shared" si="2"/>
        <v>0.51794714293570276</v>
      </c>
    </row>
    <row r="62" spans="3:4">
      <c r="C62" s="2" t="s">
        <v>7</v>
      </c>
      <c r="D62">
        <f t="shared" si="2"/>
        <v>0.46233968620815852</v>
      </c>
    </row>
    <row r="63" spans="3:4" ht="27">
      <c r="C63" s="2" t="s">
        <v>8</v>
      </c>
      <c r="D63">
        <f t="shared" si="2"/>
        <v>0.58552753728930573</v>
      </c>
    </row>
    <row r="64" spans="3:4" ht="27">
      <c r="C64" s="2" t="s">
        <v>9</v>
      </c>
      <c r="D64">
        <f t="shared" si="2"/>
        <v>0.89767763370123044</v>
      </c>
    </row>
    <row r="65" spans="3:4" ht="27">
      <c r="C65" s="2" t="s">
        <v>10</v>
      </c>
      <c r="D65">
        <f t="shared" si="2"/>
        <v>0.98492829051751218</v>
      </c>
    </row>
    <row r="66" spans="3:4">
      <c r="C66" s="2" t="s">
        <v>11</v>
      </c>
      <c r="D66">
        <f t="shared" si="2"/>
        <v>0.84194735224448636</v>
      </c>
    </row>
    <row r="67" spans="3:4" ht="27">
      <c r="C67" s="2" t="s">
        <v>12</v>
      </c>
      <c r="D67">
        <f t="shared" si="2"/>
        <v>0.70059132359755771</v>
      </c>
    </row>
    <row r="68" spans="3:4">
      <c r="C68" s="2" t="s">
        <v>13</v>
      </c>
      <c r="D68">
        <f t="shared" si="2"/>
        <v>0.66788827164295228</v>
      </c>
    </row>
    <row r="69" spans="3:4">
      <c r="C69" s="2" t="s">
        <v>14</v>
      </c>
      <c r="D69">
        <f t="shared" si="2"/>
        <v>0.43340178270602742</v>
      </c>
    </row>
    <row r="70" spans="3:4">
      <c r="C70" s="2" t="s">
        <v>15</v>
      </c>
      <c r="D70">
        <f t="shared" si="2"/>
        <v>0.57225387316383347</v>
      </c>
    </row>
    <row r="71" spans="3:4">
      <c r="C71" s="2" t="s">
        <v>16</v>
      </c>
      <c r="D71">
        <f t="shared" si="2"/>
        <v>1.0893070381770265</v>
      </c>
    </row>
    <row r="72" spans="3:4">
      <c r="C72" s="2" t="s">
        <v>17</v>
      </c>
      <c r="D72">
        <f t="shared" si="2"/>
        <v>1.6915024106908161</v>
      </c>
    </row>
    <row r="73" spans="3:4" ht="27">
      <c r="C73" s="2" t="s">
        <v>18</v>
      </c>
      <c r="D73">
        <f t="shared" si="2"/>
        <v>1.3562692020921689</v>
      </c>
    </row>
    <row r="74" spans="3:4" ht="27">
      <c r="C74" s="2" t="s">
        <v>19</v>
      </c>
      <c r="D74">
        <f t="shared" si="2"/>
        <v>1.9751037488856167</v>
      </c>
    </row>
    <row r="75" spans="3:4">
      <c r="C75" s="2" t="s">
        <v>20</v>
      </c>
      <c r="D75">
        <f t="shared" si="2"/>
        <v>2.1389416354185751</v>
      </c>
    </row>
    <row r="76" spans="3:4" ht="27">
      <c r="C76" s="2" t="s">
        <v>21</v>
      </c>
      <c r="D76">
        <f t="shared" si="2"/>
        <v>1.3493502805136859</v>
      </c>
    </row>
    <row r="77" spans="3:4">
      <c r="C77" s="2" t="s">
        <v>22</v>
      </c>
      <c r="D77">
        <f t="shared" si="2"/>
        <v>2.6516302519229598</v>
      </c>
    </row>
    <row r="78" spans="3:4">
      <c r="C78" s="2" t="s">
        <v>23</v>
      </c>
      <c r="D78">
        <f>D53/D$55</f>
        <v>1.7707841423946009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7C9F4-B564-4F8A-BB7C-863766B18BBC}">
  <dimension ref="A1:B79"/>
  <sheetViews>
    <sheetView workbookViewId="0"/>
  </sheetViews>
  <sheetFormatPr defaultRowHeight="14.4"/>
  <cols>
    <col min="1" max="1" width="21.33203125" bestFit="1" customWidth="1"/>
  </cols>
  <sheetData>
    <row r="1" spans="1:2">
      <c r="A1" s="1" t="s">
        <v>0</v>
      </c>
      <c r="B1" s="1" t="s">
        <v>59</v>
      </c>
    </row>
    <row r="3" spans="1:2">
      <c r="A3" s="2" t="s">
        <v>31</v>
      </c>
      <c r="B3" s="3">
        <v>75</v>
      </c>
    </row>
    <row r="4" spans="1:2">
      <c r="B4" s="3"/>
    </row>
    <row r="5" spans="1:2">
      <c r="A5" s="2" t="s">
        <v>3</v>
      </c>
      <c r="B5" s="3">
        <v>4</v>
      </c>
    </row>
    <row r="6" spans="1:2">
      <c r="A6" s="2" t="s">
        <v>4</v>
      </c>
      <c r="B6" s="3">
        <v>1</v>
      </c>
    </row>
    <row r="7" spans="1:2">
      <c r="A7" s="2" t="s">
        <v>5</v>
      </c>
      <c r="B7" s="3">
        <v>4</v>
      </c>
    </row>
    <row r="8" spans="1:2">
      <c r="A8" s="2" t="s">
        <v>6</v>
      </c>
      <c r="B8" s="3">
        <v>1</v>
      </c>
    </row>
    <row r="9" spans="1:2">
      <c r="A9" s="2" t="s">
        <v>7</v>
      </c>
      <c r="B9" s="3">
        <v>3</v>
      </c>
    </row>
    <row r="10" spans="1:2">
      <c r="A10" s="2" t="s">
        <v>8</v>
      </c>
      <c r="B10" s="3">
        <v>1</v>
      </c>
    </row>
    <row r="11" spans="1:2">
      <c r="A11" s="2" t="s">
        <v>9</v>
      </c>
      <c r="B11" s="3">
        <v>2</v>
      </c>
    </row>
    <row r="12" spans="1:2">
      <c r="A12" s="2" t="s">
        <v>10</v>
      </c>
      <c r="B12" s="3">
        <v>6</v>
      </c>
    </row>
    <row r="13" spans="1:2">
      <c r="A13" s="2" t="s">
        <v>11</v>
      </c>
      <c r="B13" s="3">
        <v>2</v>
      </c>
    </row>
    <row r="14" spans="1:2">
      <c r="A14" s="2" t="s">
        <v>12</v>
      </c>
      <c r="B14" s="3">
        <v>1</v>
      </c>
    </row>
    <row r="15" spans="1:2">
      <c r="A15" s="2" t="s">
        <v>13</v>
      </c>
      <c r="B15" s="3">
        <v>1</v>
      </c>
    </row>
    <row r="16" spans="1:2">
      <c r="A16" s="2" t="s">
        <v>14</v>
      </c>
      <c r="B16" s="3">
        <v>1</v>
      </c>
    </row>
    <row r="17" spans="1:2">
      <c r="A17" s="2" t="s">
        <v>15</v>
      </c>
      <c r="B17" s="3">
        <v>1</v>
      </c>
    </row>
    <row r="18" spans="1:2">
      <c r="A18" s="2" t="s">
        <v>16</v>
      </c>
      <c r="B18" s="3">
        <v>5</v>
      </c>
    </row>
    <row r="19" spans="1:2">
      <c r="A19" s="2" t="s">
        <v>17</v>
      </c>
      <c r="B19" s="3">
        <v>2</v>
      </c>
    </row>
    <row r="20" spans="1:2">
      <c r="A20" s="2" t="s">
        <v>18</v>
      </c>
      <c r="B20" s="3">
        <v>1</v>
      </c>
    </row>
    <row r="21" spans="1:2">
      <c r="A21" s="2" t="s">
        <v>19</v>
      </c>
      <c r="B21" s="3">
        <v>14</v>
      </c>
    </row>
    <row r="22" spans="1:2">
      <c r="A22" s="2" t="s">
        <v>20</v>
      </c>
      <c r="B22" s="3">
        <v>6</v>
      </c>
    </row>
    <row r="23" spans="1:2">
      <c r="A23" s="2" t="s">
        <v>21</v>
      </c>
      <c r="B23" s="3">
        <v>8</v>
      </c>
    </row>
    <row r="24" spans="1:2">
      <c r="A24" s="2" t="s">
        <v>22</v>
      </c>
      <c r="B24" s="3">
        <v>2</v>
      </c>
    </row>
    <row r="25" spans="1:2">
      <c r="A25" s="2" t="s">
        <v>23</v>
      </c>
      <c r="B25" s="3">
        <v>9</v>
      </c>
    </row>
    <row r="27" spans="1:2">
      <c r="A27" t="s">
        <v>30</v>
      </c>
    </row>
    <row r="29" spans="1:2">
      <c r="A29" t="s">
        <v>32</v>
      </c>
      <c r="B29" s="6">
        <f>MAX(B5:B25)</f>
        <v>14</v>
      </c>
    </row>
    <row r="30" spans="1:2">
      <c r="A30" t="s">
        <v>33</v>
      </c>
      <c r="B30" s="6">
        <f>MIN(B5:B25)</f>
        <v>1</v>
      </c>
    </row>
    <row r="32" spans="1:2">
      <c r="A32" t="s">
        <v>34</v>
      </c>
    </row>
    <row r="33" spans="1:2">
      <c r="A33" s="2" t="s">
        <v>3</v>
      </c>
      <c r="B33">
        <f>(B5-B$30)/(B$29-B$30)</f>
        <v>0.23076923076923078</v>
      </c>
    </row>
    <row r="34" spans="1:2">
      <c r="A34" s="2" t="s">
        <v>4</v>
      </c>
      <c r="B34">
        <f t="shared" ref="B34:B53" si="0">(B6-B$30)/(B$29-B$30)</f>
        <v>0</v>
      </c>
    </row>
    <row r="35" spans="1:2">
      <c r="A35" s="2" t="s">
        <v>5</v>
      </c>
      <c r="B35">
        <f t="shared" si="0"/>
        <v>0.23076923076923078</v>
      </c>
    </row>
    <row r="36" spans="1:2">
      <c r="A36" s="2" t="s">
        <v>6</v>
      </c>
      <c r="B36">
        <f t="shared" si="0"/>
        <v>0</v>
      </c>
    </row>
    <row r="37" spans="1:2">
      <c r="A37" s="2" t="s">
        <v>7</v>
      </c>
      <c r="B37">
        <f t="shared" si="0"/>
        <v>0.15384615384615385</v>
      </c>
    </row>
    <row r="38" spans="1:2">
      <c r="A38" s="2" t="s">
        <v>8</v>
      </c>
      <c r="B38">
        <f t="shared" si="0"/>
        <v>0</v>
      </c>
    </row>
    <row r="39" spans="1:2">
      <c r="A39" s="2" t="s">
        <v>9</v>
      </c>
      <c r="B39">
        <f t="shared" si="0"/>
        <v>7.6923076923076927E-2</v>
      </c>
    </row>
    <row r="40" spans="1:2">
      <c r="A40" s="2" t="s">
        <v>10</v>
      </c>
      <c r="B40">
        <f t="shared" si="0"/>
        <v>0.38461538461538464</v>
      </c>
    </row>
    <row r="41" spans="1:2">
      <c r="A41" s="2" t="s">
        <v>11</v>
      </c>
      <c r="B41">
        <f t="shared" si="0"/>
        <v>7.6923076923076927E-2</v>
      </c>
    </row>
    <row r="42" spans="1:2">
      <c r="A42" s="2" t="s">
        <v>12</v>
      </c>
      <c r="B42">
        <f t="shared" si="0"/>
        <v>0</v>
      </c>
    </row>
    <row r="43" spans="1:2">
      <c r="A43" s="2" t="s">
        <v>13</v>
      </c>
      <c r="B43">
        <f t="shared" si="0"/>
        <v>0</v>
      </c>
    </row>
    <row r="44" spans="1:2">
      <c r="A44" s="2" t="s">
        <v>14</v>
      </c>
      <c r="B44">
        <f t="shared" si="0"/>
        <v>0</v>
      </c>
    </row>
    <row r="45" spans="1:2">
      <c r="A45" s="2" t="s">
        <v>15</v>
      </c>
      <c r="B45">
        <f t="shared" si="0"/>
        <v>0</v>
      </c>
    </row>
    <row r="46" spans="1:2">
      <c r="A46" s="2" t="s">
        <v>16</v>
      </c>
      <c r="B46">
        <f t="shared" si="0"/>
        <v>0.30769230769230771</v>
      </c>
    </row>
    <row r="47" spans="1:2">
      <c r="A47" s="2" t="s">
        <v>17</v>
      </c>
      <c r="B47">
        <f t="shared" si="0"/>
        <v>7.6923076923076927E-2</v>
      </c>
    </row>
    <row r="48" spans="1:2">
      <c r="A48" s="2" t="s">
        <v>18</v>
      </c>
      <c r="B48">
        <f t="shared" si="0"/>
        <v>0</v>
      </c>
    </row>
    <row r="49" spans="1:2">
      <c r="A49" s="2" t="s">
        <v>19</v>
      </c>
      <c r="B49">
        <f t="shared" si="0"/>
        <v>1</v>
      </c>
    </row>
    <row r="50" spans="1:2">
      <c r="A50" s="2" t="s">
        <v>20</v>
      </c>
      <c r="B50">
        <f t="shared" si="0"/>
        <v>0.38461538461538464</v>
      </c>
    </row>
    <row r="51" spans="1:2">
      <c r="A51" s="2" t="s">
        <v>21</v>
      </c>
      <c r="B51">
        <f t="shared" si="0"/>
        <v>0.53846153846153844</v>
      </c>
    </row>
    <row r="52" spans="1:2">
      <c r="A52" s="2" t="s">
        <v>22</v>
      </c>
      <c r="B52">
        <f t="shared" si="0"/>
        <v>7.6923076923076927E-2</v>
      </c>
    </row>
    <row r="53" spans="1:2">
      <c r="A53" s="2" t="s">
        <v>23</v>
      </c>
      <c r="B53">
        <f t="shared" si="0"/>
        <v>0.61538461538461542</v>
      </c>
    </row>
    <row r="55" spans="1:2">
      <c r="A55" t="s">
        <v>47</v>
      </c>
      <c r="B55">
        <f>B3/21</f>
        <v>3.5714285714285716</v>
      </c>
    </row>
    <row r="56" spans="1:2">
      <c r="A56" t="s">
        <v>35</v>
      </c>
      <c r="B56">
        <f>(B55-B30)/(B29-B30)</f>
        <v>0.19780219780219782</v>
      </c>
    </row>
    <row r="58" spans="1:2">
      <c r="A58" t="s">
        <v>39</v>
      </c>
    </row>
    <row r="59" spans="1:2">
      <c r="A59" s="2" t="s">
        <v>3</v>
      </c>
      <c r="B59">
        <f t="shared" ref="B59:B79" si="1">B33/B$56</f>
        <v>1.1666666666666665</v>
      </c>
    </row>
    <row r="60" spans="1:2">
      <c r="A60" s="2" t="s">
        <v>4</v>
      </c>
      <c r="B60">
        <f t="shared" si="1"/>
        <v>0</v>
      </c>
    </row>
    <row r="61" spans="1:2">
      <c r="A61" s="2" t="s">
        <v>5</v>
      </c>
      <c r="B61">
        <f t="shared" si="1"/>
        <v>1.1666666666666665</v>
      </c>
    </row>
    <row r="62" spans="1:2">
      <c r="A62" s="2" t="s">
        <v>6</v>
      </c>
      <c r="B62">
        <f t="shared" si="1"/>
        <v>0</v>
      </c>
    </row>
    <row r="63" spans="1:2">
      <c r="A63" s="2" t="s">
        <v>7</v>
      </c>
      <c r="B63">
        <f t="shared" si="1"/>
        <v>0.77777777777777779</v>
      </c>
    </row>
    <row r="64" spans="1:2">
      <c r="A64" s="2" t="s">
        <v>8</v>
      </c>
      <c r="B64">
        <f t="shared" si="1"/>
        <v>0</v>
      </c>
    </row>
    <row r="65" spans="1:2">
      <c r="A65" s="2" t="s">
        <v>9</v>
      </c>
      <c r="B65">
        <f t="shared" si="1"/>
        <v>0.3888888888888889</v>
      </c>
    </row>
    <row r="66" spans="1:2">
      <c r="A66" s="2" t="s">
        <v>10</v>
      </c>
      <c r="B66">
        <f t="shared" si="1"/>
        <v>1.9444444444444444</v>
      </c>
    </row>
    <row r="67" spans="1:2">
      <c r="A67" s="2" t="s">
        <v>11</v>
      </c>
      <c r="B67">
        <f t="shared" si="1"/>
        <v>0.3888888888888889</v>
      </c>
    </row>
    <row r="68" spans="1:2">
      <c r="A68" s="2" t="s">
        <v>12</v>
      </c>
      <c r="B68">
        <f t="shared" si="1"/>
        <v>0</v>
      </c>
    </row>
    <row r="69" spans="1:2">
      <c r="A69" s="2" t="s">
        <v>13</v>
      </c>
      <c r="B69">
        <f t="shared" si="1"/>
        <v>0</v>
      </c>
    </row>
    <row r="70" spans="1:2">
      <c r="A70" s="2" t="s">
        <v>14</v>
      </c>
      <c r="B70">
        <f t="shared" si="1"/>
        <v>0</v>
      </c>
    </row>
    <row r="71" spans="1:2">
      <c r="A71" s="2" t="s">
        <v>15</v>
      </c>
      <c r="B71">
        <f t="shared" si="1"/>
        <v>0</v>
      </c>
    </row>
    <row r="72" spans="1:2">
      <c r="A72" s="2" t="s">
        <v>16</v>
      </c>
      <c r="B72">
        <f t="shared" si="1"/>
        <v>1.5555555555555556</v>
      </c>
    </row>
    <row r="73" spans="1:2">
      <c r="A73" s="2" t="s">
        <v>17</v>
      </c>
      <c r="B73">
        <f t="shared" si="1"/>
        <v>0.3888888888888889</v>
      </c>
    </row>
    <row r="74" spans="1:2">
      <c r="A74" s="2" t="s">
        <v>18</v>
      </c>
      <c r="B74">
        <f t="shared" si="1"/>
        <v>0</v>
      </c>
    </row>
    <row r="75" spans="1:2">
      <c r="A75" s="2" t="s">
        <v>19</v>
      </c>
      <c r="B75">
        <f t="shared" si="1"/>
        <v>5.0555555555555554</v>
      </c>
    </row>
    <row r="76" spans="1:2">
      <c r="A76" s="2" t="s">
        <v>20</v>
      </c>
      <c r="B76">
        <f t="shared" si="1"/>
        <v>1.9444444444444444</v>
      </c>
    </row>
    <row r="77" spans="1:2">
      <c r="A77" s="2" t="s">
        <v>21</v>
      </c>
      <c r="B77">
        <f t="shared" si="1"/>
        <v>2.7222222222222219</v>
      </c>
    </row>
    <row r="78" spans="1:2">
      <c r="A78" s="2" t="s">
        <v>22</v>
      </c>
      <c r="B78">
        <f t="shared" si="1"/>
        <v>0.3888888888888889</v>
      </c>
    </row>
    <row r="79" spans="1:2">
      <c r="A79" s="2" t="s">
        <v>23</v>
      </c>
      <c r="B79">
        <f t="shared" si="1"/>
        <v>3.1111111111111112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3E46D-1FC1-4A4D-B062-DFB667368AFA}">
  <dimension ref="A1:B79"/>
  <sheetViews>
    <sheetView workbookViewId="0"/>
  </sheetViews>
  <sheetFormatPr defaultRowHeight="14.4"/>
  <cols>
    <col min="1" max="1" width="21.33203125" bestFit="1" customWidth="1"/>
    <col min="2" max="2" width="16.6640625" customWidth="1"/>
  </cols>
  <sheetData>
    <row r="1" spans="1:2" ht="26.4">
      <c r="A1" s="1" t="s">
        <v>0</v>
      </c>
      <c r="B1" s="1" t="s">
        <v>60</v>
      </c>
    </row>
    <row r="3" spans="1:2">
      <c r="A3" s="2" t="s">
        <v>31</v>
      </c>
      <c r="B3" s="3">
        <v>166524</v>
      </c>
    </row>
    <row r="4" spans="1:2">
      <c r="B4" s="3"/>
    </row>
    <row r="5" spans="1:2">
      <c r="A5" s="2" t="s">
        <v>3</v>
      </c>
      <c r="B5" s="3">
        <v>10986</v>
      </c>
    </row>
    <row r="6" spans="1:2">
      <c r="A6" s="2" t="s">
        <v>4</v>
      </c>
      <c r="B6" s="3">
        <v>3191</v>
      </c>
    </row>
    <row r="7" spans="1:2">
      <c r="A7" s="2" t="s">
        <v>5</v>
      </c>
      <c r="B7" s="3">
        <v>6299</v>
      </c>
    </row>
    <row r="8" spans="1:2">
      <c r="A8" s="2" t="s">
        <v>6</v>
      </c>
      <c r="B8" s="3">
        <v>5519</v>
      </c>
    </row>
    <row r="9" spans="1:2">
      <c r="A9" s="2" t="s">
        <v>7</v>
      </c>
      <c r="B9" s="3">
        <v>5281</v>
      </c>
    </row>
    <row r="10" spans="1:2">
      <c r="A10" s="2" t="s">
        <v>8</v>
      </c>
      <c r="B10" s="3">
        <v>2894</v>
      </c>
    </row>
    <row r="11" spans="1:2">
      <c r="A11" s="2" t="s">
        <v>9</v>
      </c>
      <c r="B11" s="3">
        <v>3140</v>
      </c>
    </row>
    <row r="12" spans="1:2">
      <c r="A12" s="2" t="s">
        <v>10</v>
      </c>
      <c r="B12" s="3">
        <v>13620</v>
      </c>
    </row>
    <row r="13" spans="1:2">
      <c r="A13" s="2" t="s">
        <v>11</v>
      </c>
      <c r="B13" s="3">
        <v>1368</v>
      </c>
    </row>
    <row r="14" spans="1:2">
      <c r="A14" s="2" t="s">
        <v>12</v>
      </c>
      <c r="B14" s="3">
        <v>1723</v>
      </c>
    </row>
    <row r="15" spans="1:2">
      <c r="A15" s="2" t="s">
        <v>13</v>
      </c>
      <c r="B15" s="3">
        <v>1498</v>
      </c>
    </row>
    <row r="16" spans="1:2">
      <c r="A16" s="2" t="s">
        <v>14</v>
      </c>
      <c r="B16" s="3">
        <v>3055</v>
      </c>
    </row>
    <row r="17" spans="1:2">
      <c r="A17" s="2" t="s">
        <v>15</v>
      </c>
      <c r="B17" s="3">
        <v>6013</v>
      </c>
    </row>
    <row r="18" spans="1:2">
      <c r="A18" s="2" t="s">
        <v>16</v>
      </c>
      <c r="B18" s="3">
        <v>8102</v>
      </c>
    </row>
    <row r="19" spans="1:2">
      <c r="A19" s="2" t="s">
        <v>17</v>
      </c>
      <c r="B19" s="3">
        <v>3215</v>
      </c>
    </row>
    <row r="20" spans="1:2">
      <c r="A20" s="2" t="s">
        <v>18</v>
      </c>
      <c r="B20" s="3">
        <v>3480</v>
      </c>
    </row>
    <row r="21" spans="1:2">
      <c r="A21" s="2" t="s">
        <v>19</v>
      </c>
      <c r="B21" s="3">
        <v>17204</v>
      </c>
    </row>
    <row r="22" spans="1:2">
      <c r="A22" s="2" t="s">
        <v>20</v>
      </c>
      <c r="B22" s="3">
        <v>12537</v>
      </c>
    </row>
    <row r="23" spans="1:2">
      <c r="A23" s="2" t="s">
        <v>21</v>
      </c>
      <c r="B23" s="3">
        <v>5072</v>
      </c>
    </row>
    <row r="24" spans="1:2">
      <c r="A24" s="2" t="s">
        <v>22</v>
      </c>
      <c r="B24" s="3">
        <v>4227</v>
      </c>
    </row>
    <row r="25" spans="1:2">
      <c r="A25" s="2" t="s">
        <v>23</v>
      </c>
      <c r="B25" s="3">
        <v>53321</v>
      </c>
    </row>
    <row r="27" spans="1:2">
      <c r="A27" t="s">
        <v>30</v>
      </c>
    </row>
    <row r="29" spans="1:2">
      <c r="A29" t="s">
        <v>32</v>
      </c>
      <c r="B29" s="6">
        <f>MAX(B5:B25)</f>
        <v>53321</v>
      </c>
    </row>
    <row r="30" spans="1:2">
      <c r="A30" t="s">
        <v>33</v>
      </c>
      <c r="B30" s="6">
        <f>MIN(B5:B25)</f>
        <v>1368</v>
      </c>
    </row>
    <row r="32" spans="1:2">
      <c r="A32" t="s">
        <v>34</v>
      </c>
    </row>
    <row r="33" spans="1:2">
      <c r="A33" s="2" t="s">
        <v>3</v>
      </c>
      <c r="B33">
        <f>(B5-B$30)/(B$29-B$30)</f>
        <v>0.18512886647546822</v>
      </c>
    </row>
    <row r="34" spans="1:2">
      <c r="A34" s="2" t="s">
        <v>4</v>
      </c>
      <c r="B34">
        <f t="shared" ref="B34:B53" si="0">(B6-B$30)/(B$29-B$30)</f>
        <v>3.5089407733913343E-2</v>
      </c>
    </row>
    <row r="35" spans="1:2">
      <c r="A35" s="2" t="s">
        <v>5</v>
      </c>
      <c r="B35">
        <f t="shared" si="0"/>
        <v>9.4912709564413986E-2</v>
      </c>
    </row>
    <row r="36" spans="1:2">
      <c r="A36" s="2" t="s">
        <v>6</v>
      </c>
      <c r="B36">
        <f t="shared" si="0"/>
        <v>7.9899139606952441E-2</v>
      </c>
    </row>
    <row r="37" spans="1:2">
      <c r="A37" s="2" t="s">
        <v>7</v>
      </c>
      <c r="B37">
        <f t="shared" si="0"/>
        <v>7.5318075953265451E-2</v>
      </c>
    </row>
    <row r="38" spans="1:2">
      <c r="A38" s="2" t="s">
        <v>8</v>
      </c>
      <c r="B38">
        <f t="shared" si="0"/>
        <v>2.9372702250110676E-2</v>
      </c>
    </row>
    <row r="39" spans="1:2">
      <c r="A39" s="2" t="s">
        <v>9</v>
      </c>
      <c r="B39">
        <f t="shared" si="0"/>
        <v>3.4107751236694704E-2</v>
      </c>
    </row>
    <row r="40" spans="1:2">
      <c r="A40" s="2" t="s">
        <v>10</v>
      </c>
      <c r="B40">
        <f t="shared" si="0"/>
        <v>0.23582853733181913</v>
      </c>
    </row>
    <row r="41" spans="1:2">
      <c r="A41" s="2" t="s">
        <v>11</v>
      </c>
      <c r="B41">
        <f t="shared" si="0"/>
        <v>0</v>
      </c>
    </row>
    <row r="42" spans="1:2">
      <c r="A42" s="2" t="s">
        <v>12</v>
      </c>
      <c r="B42">
        <f t="shared" si="0"/>
        <v>6.8330991473062189E-3</v>
      </c>
    </row>
    <row r="43" spans="1:2">
      <c r="A43" s="2" t="s">
        <v>13</v>
      </c>
      <c r="B43">
        <f t="shared" si="0"/>
        <v>2.5022616595769252E-3</v>
      </c>
    </row>
    <row r="44" spans="1:2">
      <c r="A44" s="2" t="s">
        <v>14</v>
      </c>
      <c r="B44">
        <f t="shared" si="0"/>
        <v>3.2471657074663637E-2</v>
      </c>
    </row>
    <row r="45" spans="1:2">
      <c r="A45" s="2" t="s">
        <v>15</v>
      </c>
      <c r="B45">
        <f t="shared" si="0"/>
        <v>8.940773391334475E-2</v>
      </c>
    </row>
    <row r="46" spans="1:2">
      <c r="A46" s="2" t="s">
        <v>16</v>
      </c>
      <c r="B46">
        <f t="shared" si="0"/>
        <v>0.12961715396608472</v>
      </c>
    </row>
    <row r="47" spans="1:2">
      <c r="A47" s="2" t="s">
        <v>17</v>
      </c>
      <c r="B47">
        <f t="shared" si="0"/>
        <v>3.5551363732604473E-2</v>
      </c>
    </row>
    <row r="48" spans="1:2">
      <c r="A48" s="2" t="s">
        <v>18</v>
      </c>
      <c r="B48">
        <f t="shared" si="0"/>
        <v>4.0652127884818971E-2</v>
      </c>
    </row>
    <row r="49" spans="1:2">
      <c r="A49" s="2" t="s">
        <v>19</v>
      </c>
      <c r="B49">
        <f t="shared" si="0"/>
        <v>0.30481396646969378</v>
      </c>
    </row>
    <row r="50" spans="1:2">
      <c r="A50" s="2" t="s">
        <v>20</v>
      </c>
      <c r="B50">
        <f t="shared" si="0"/>
        <v>0.21498277289088213</v>
      </c>
    </row>
    <row r="51" spans="1:2">
      <c r="A51" s="2" t="s">
        <v>21</v>
      </c>
      <c r="B51">
        <f t="shared" si="0"/>
        <v>7.1295209131330237E-2</v>
      </c>
    </row>
    <row r="52" spans="1:2">
      <c r="A52" s="2" t="s">
        <v>22</v>
      </c>
      <c r="B52">
        <f t="shared" si="0"/>
        <v>5.5030508344080228E-2</v>
      </c>
    </row>
    <row r="53" spans="1:2">
      <c r="A53" s="2" t="s">
        <v>23</v>
      </c>
      <c r="B53">
        <f t="shared" si="0"/>
        <v>1</v>
      </c>
    </row>
    <row r="55" spans="1:2">
      <c r="A55" t="s">
        <v>47</v>
      </c>
      <c r="B55">
        <f>B3/21</f>
        <v>7929.7142857142853</v>
      </c>
    </row>
    <row r="56" spans="1:2">
      <c r="A56" t="s">
        <v>35</v>
      </c>
      <c r="B56">
        <f>(B55-B30)/(B29-B30)</f>
        <v>0.12630096983262343</v>
      </c>
    </row>
    <row r="58" spans="1:2">
      <c r="A58" t="s">
        <v>39</v>
      </c>
    </row>
    <row r="59" spans="1:2">
      <c r="A59" s="2" t="s">
        <v>3</v>
      </c>
      <c r="B59">
        <f t="shared" ref="B59:B79" si="1">B33/B$56</f>
        <v>1.4657754942088308</v>
      </c>
    </row>
    <row r="60" spans="1:2">
      <c r="A60" s="2" t="s">
        <v>4</v>
      </c>
      <c r="B60">
        <f t="shared" si="1"/>
        <v>0.27782373944091265</v>
      </c>
    </row>
    <row r="61" spans="1:2">
      <c r="A61" s="2" t="s">
        <v>5</v>
      </c>
      <c r="B61">
        <f t="shared" si="1"/>
        <v>0.75148044935992342</v>
      </c>
    </row>
    <row r="62" spans="1:2">
      <c r="A62" s="2" t="s">
        <v>6</v>
      </c>
      <c r="B62">
        <f t="shared" si="1"/>
        <v>0.63260907428372382</v>
      </c>
    </row>
    <row r="63" spans="1:2">
      <c r="A63" s="2" t="s">
        <v>7</v>
      </c>
      <c r="B63">
        <f t="shared" si="1"/>
        <v>0.59633806496560138</v>
      </c>
    </row>
    <row r="64" spans="1:2">
      <c r="A64" s="2" t="s">
        <v>8</v>
      </c>
      <c r="B64">
        <f t="shared" si="1"/>
        <v>0.23256117739266743</v>
      </c>
    </row>
    <row r="65" spans="1:2">
      <c r="A65" s="2" t="s">
        <v>9</v>
      </c>
      <c r="B65">
        <f t="shared" si="1"/>
        <v>0.27005138030131504</v>
      </c>
    </row>
    <row r="66" spans="1:2">
      <c r="A66" s="2" t="s">
        <v>10</v>
      </c>
      <c r="B66">
        <f t="shared" si="1"/>
        <v>1.8671949838892277</v>
      </c>
    </row>
    <row r="67" spans="1:2">
      <c r="A67" s="2" t="s">
        <v>11</v>
      </c>
      <c r="B67">
        <f t="shared" si="1"/>
        <v>0</v>
      </c>
    </row>
    <row r="68" spans="1:2">
      <c r="A68" s="2" t="s">
        <v>12</v>
      </c>
      <c r="B68">
        <f t="shared" si="1"/>
        <v>5.4101715579552387E-2</v>
      </c>
    </row>
    <row r="69" spans="1:2">
      <c r="A69" s="2" t="s">
        <v>13</v>
      </c>
      <c r="B69">
        <f t="shared" si="1"/>
        <v>1.9811895846033267E-2</v>
      </c>
    </row>
    <row r="70" spans="1:2">
      <c r="A70" s="2" t="s">
        <v>14</v>
      </c>
      <c r="B70">
        <f t="shared" si="1"/>
        <v>0.25709744840198556</v>
      </c>
    </row>
    <row r="71" spans="1:2">
      <c r="A71" s="2" t="s">
        <v>15</v>
      </c>
      <c r="B71">
        <f t="shared" si="1"/>
        <v>0.70789427849865028</v>
      </c>
    </row>
    <row r="72" spans="1:2">
      <c r="A72" s="2" t="s">
        <v>16</v>
      </c>
      <c r="B72">
        <f t="shared" si="1"/>
        <v>1.0262562048245232</v>
      </c>
    </row>
    <row r="73" spans="1:2">
      <c r="A73" s="2" t="s">
        <v>17</v>
      </c>
      <c r="B73">
        <f t="shared" si="1"/>
        <v>0.28148132021248806</v>
      </c>
    </row>
    <row r="74" spans="1:2">
      <c r="A74" s="2" t="s">
        <v>18</v>
      </c>
      <c r="B74">
        <f t="shared" si="1"/>
        <v>0.32186710789863282</v>
      </c>
    </row>
    <row r="75" spans="1:2">
      <c r="A75" s="2" t="s">
        <v>19</v>
      </c>
      <c r="B75">
        <f t="shared" si="1"/>
        <v>2.4133937124444835</v>
      </c>
    </row>
    <row r="76" spans="1:2">
      <c r="A76" s="2" t="s">
        <v>20</v>
      </c>
      <c r="B76">
        <f t="shared" si="1"/>
        <v>1.702146651571889</v>
      </c>
    </row>
    <row r="77" spans="1:2">
      <c r="A77" s="2" t="s">
        <v>21</v>
      </c>
      <c r="B77">
        <f t="shared" si="1"/>
        <v>0.56448663241313246</v>
      </c>
    </row>
    <row r="78" spans="1:2">
      <c r="A78" s="2" t="s">
        <v>22</v>
      </c>
      <c r="B78">
        <f t="shared" si="1"/>
        <v>0.43570930941391628</v>
      </c>
    </row>
    <row r="79" spans="1:2">
      <c r="A79" s="2" t="s">
        <v>23</v>
      </c>
      <c r="B79">
        <f t="shared" si="1"/>
        <v>7.9175955760689725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5A409-F109-458E-8C6F-4677CA0DB0DA}">
  <dimension ref="A1:B79"/>
  <sheetViews>
    <sheetView topLeftCell="A55" workbookViewId="0">
      <selection activeCell="B59" sqref="B59:B79"/>
    </sheetView>
  </sheetViews>
  <sheetFormatPr defaultRowHeight="14.4"/>
  <cols>
    <col min="1" max="2" width="21.33203125" bestFit="1" customWidth="1"/>
  </cols>
  <sheetData>
    <row r="1" spans="1:2">
      <c r="A1" s="1" t="s">
        <v>0</v>
      </c>
      <c r="B1" s="1" t="s">
        <v>61</v>
      </c>
    </row>
    <row r="3" spans="1:2">
      <c r="A3" s="2" t="s">
        <v>31</v>
      </c>
      <c r="B3" s="12">
        <v>162966</v>
      </c>
    </row>
    <row r="5" spans="1:2">
      <c r="A5" s="2" t="s">
        <v>3</v>
      </c>
      <c r="B5" s="12">
        <v>13975</v>
      </c>
    </row>
    <row r="6" spans="1:2">
      <c r="A6" s="2" t="s">
        <v>4</v>
      </c>
      <c r="B6" s="12">
        <v>8629</v>
      </c>
    </row>
    <row r="7" spans="1:2">
      <c r="A7" s="2" t="s">
        <v>5</v>
      </c>
      <c r="B7" s="12">
        <v>8774</v>
      </c>
    </row>
    <row r="8" spans="1:2">
      <c r="A8" s="2" t="s">
        <v>6</v>
      </c>
      <c r="B8" s="12">
        <v>6286</v>
      </c>
    </row>
    <row r="9" spans="1:2">
      <c r="A9" s="2" t="s">
        <v>7</v>
      </c>
      <c r="B9" s="12">
        <v>8158</v>
      </c>
    </row>
    <row r="10" spans="1:2">
      <c r="A10" s="2" t="s">
        <v>8</v>
      </c>
      <c r="B10" s="12">
        <v>9856</v>
      </c>
    </row>
    <row r="11" spans="1:2">
      <c r="A11" s="2" t="s">
        <v>9</v>
      </c>
      <c r="B11" s="12">
        <v>11068</v>
      </c>
    </row>
    <row r="12" spans="1:2">
      <c r="A12" s="2" t="s">
        <v>10</v>
      </c>
      <c r="B12" s="12">
        <v>3768</v>
      </c>
    </row>
    <row r="13" spans="1:2">
      <c r="A13" s="2" t="s">
        <v>11</v>
      </c>
      <c r="B13" s="12">
        <v>4930</v>
      </c>
    </row>
    <row r="14" spans="1:2">
      <c r="A14" s="2" t="s">
        <v>12</v>
      </c>
      <c r="B14" s="12">
        <v>6287</v>
      </c>
    </row>
    <row r="15" spans="1:2">
      <c r="A15" s="2" t="s">
        <v>13</v>
      </c>
      <c r="B15" s="12">
        <v>4953</v>
      </c>
    </row>
    <row r="16" spans="1:2">
      <c r="A16" s="2" t="s">
        <v>14</v>
      </c>
      <c r="B16" s="12">
        <v>7033</v>
      </c>
    </row>
    <row r="17" spans="1:2">
      <c r="A17" s="2" t="s">
        <v>15</v>
      </c>
      <c r="B17" s="12">
        <v>7757</v>
      </c>
    </row>
    <row r="18" spans="1:2">
      <c r="A18" s="2" t="s">
        <v>16</v>
      </c>
      <c r="B18" s="12">
        <v>11955</v>
      </c>
    </row>
    <row r="19" spans="1:2">
      <c r="A19" s="2" t="s">
        <v>17</v>
      </c>
      <c r="B19" s="12">
        <v>5385</v>
      </c>
    </row>
    <row r="20" spans="1:2">
      <c r="A20" s="2" t="s">
        <v>18</v>
      </c>
      <c r="B20" s="12">
        <v>7005</v>
      </c>
    </row>
    <row r="21" spans="1:2">
      <c r="A21" s="2" t="s">
        <v>19</v>
      </c>
      <c r="B21" s="12">
        <v>12901</v>
      </c>
    </row>
    <row r="22" spans="1:2">
      <c r="A22" s="2" t="s">
        <v>20</v>
      </c>
      <c r="B22" s="12">
        <v>5880</v>
      </c>
    </row>
    <row r="23" spans="1:2">
      <c r="A23" s="2" t="s">
        <v>21</v>
      </c>
      <c r="B23" s="12">
        <v>7985</v>
      </c>
    </row>
    <row r="24" spans="1:2">
      <c r="A24" s="2" t="s">
        <v>22</v>
      </c>
      <c r="B24" s="12">
        <v>4703</v>
      </c>
    </row>
    <row r="25" spans="1:2">
      <c r="A25" s="2" t="s">
        <v>23</v>
      </c>
      <c r="B25" s="12">
        <v>5604</v>
      </c>
    </row>
    <row r="27" spans="1:2">
      <c r="A27" t="s">
        <v>30</v>
      </c>
    </row>
    <row r="29" spans="1:2">
      <c r="A29" t="s">
        <v>32</v>
      </c>
      <c r="B29" s="6">
        <f>MAX(B5:B25)</f>
        <v>13975</v>
      </c>
    </row>
    <row r="30" spans="1:2">
      <c r="A30" t="s">
        <v>33</v>
      </c>
      <c r="B30" s="6">
        <f>MIN(B5:B25)</f>
        <v>3768</v>
      </c>
    </row>
    <row r="32" spans="1:2">
      <c r="A32" t="s">
        <v>34</v>
      </c>
    </row>
    <row r="33" spans="1:2">
      <c r="A33" s="2" t="s">
        <v>3</v>
      </c>
      <c r="B33">
        <f>(B5-B$30)/(B$29-B$30)</f>
        <v>1</v>
      </c>
    </row>
    <row r="34" spans="1:2">
      <c r="A34" s="2" t="s">
        <v>4</v>
      </c>
      <c r="B34">
        <f t="shared" ref="B34:B53" si="0">(B6-B$30)/(B$29-B$30)</f>
        <v>0.47624179484667384</v>
      </c>
    </row>
    <row r="35" spans="1:2">
      <c r="A35" s="2" t="s">
        <v>5</v>
      </c>
      <c r="B35">
        <f t="shared" si="0"/>
        <v>0.4904477319486627</v>
      </c>
    </row>
    <row r="36" spans="1:2">
      <c r="A36" s="2" t="s">
        <v>6</v>
      </c>
      <c r="B36">
        <f t="shared" si="0"/>
        <v>0.24669344567453708</v>
      </c>
    </row>
    <row r="37" spans="1:2">
      <c r="A37" s="2" t="s">
        <v>7</v>
      </c>
      <c r="B37">
        <f t="shared" si="0"/>
        <v>0.43009699226021358</v>
      </c>
    </row>
    <row r="38" spans="1:2">
      <c r="A38" s="2" t="s">
        <v>8</v>
      </c>
      <c r="B38">
        <f t="shared" si="0"/>
        <v>0.59645341432350352</v>
      </c>
    </row>
    <row r="39" spans="1:2">
      <c r="A39" s="2" t="s">
        <v>9</v>
      </c>
      <c r="B39">
        <f t="shared" si="0"/>
        <v>0.71519545410012741</v>
      </c>
    </row>
    <row r="40" spans="1:2">
      <c r="A40" s="2" t="s">
        <v>10</v>
      </c>
      <c r="B40">
        <f t="shared" si="0"/>
        <v>0</v>
      </c>
    </row>
    <row r="41" spans="1:2">
      <c r="A41" s="2" t="s">
        <v>11</v>
      </c>
      <c r="B41">
        <f t="shared" si="0"/>
        <v>0.11384344077593808</v>
      </c>
    </row>
    <row r="42" spans="1:2">
      <c r="A42" s="2" t="s">
        <v>12</v>
      </c>
      <c r="B42">
        <f t="shared" si="0"/>
        <v>0.24679141765455079</v>
      </c>
    </row>
    <row r="43" spans="1:2">
      <c r="A43" s="2" t="s">
        <v>13</v>
      </c>
      <c r="B43">
        <f t="shared" si="0"/>
        <v>0.11609679631625355</v>
      </c>
    </row>
    <row r="44" spans="1:2">
      <c r="A44" s="2" t="s">
        <v>14</v>
      </c>
      <c r="B44">
        <f t="shared" si="0"/>
        <v>0.31987851474478302</v>
      </c>
    </row>
    <row r="45" spans="1:2">
      <c r="A45" s="2" t="s">
        <v>15</v>
      </c>
      <c r="B45">
        <f t="shared" si="0"/>
        <v>0.39081022827471346</v>
      </c>
    </row>
    <row r="46" spans="1:2">
      <c r="A46" s="2" t="s">
        <v>16</v>
      </c>
      <c r="B46">
        <f t="shared" si="0"/>
        <v>0.80209660037229358</v>
      </c>
    </row>
    <row r="47" spans="1:2">
      <c r="A47" s="2" t="s">
        <v>17</v>
      </c>
      <c r="B47">
        <f t="shared" si="0"/>
        <v>0.1584206916821789</v>
      </c>
    </row>
    <row r="48" spans="1:2">
      <c r="A48" s="2" t="s">
        <v>18</v>
      </c>
      <c r="B48">
        <f t="shared" si="0"/>
        <v>0.31713529930439893</v>
      </c>
    </row>
    <row r="49" spans="1:2">
      <c r="A49" s="2" t="s">
        <v>19</v>
      </c>
      <c r="B49">
        <f t="shared" si="0"/>
        <v>0.89477809346526893</v>
      </c>
    </row>
    <row r="50" spans="1:2">
      <c r="A50" s="2" t="s">
        <v>20</v>
      </c>
      <c r="B50">
        <f t="shared" si="0"/>
        <v>0.20691682178896836</v>
      </c>
    </row>
    <row r="51" spans="1:2">
      <c r="A51" s="2" t="s">
        <v>21</v>
      </c>
      <c r="B51">
        <f t="shared" si="0"/>
        <v>0.41314783971784069</v>
      </c>
    </row>
    <row r="52" spans="1:2">
      <c r="A52" s="2" t="s">
        <v>22</v>
      </c>
      <c r="B52">
        <f t="shared" si="0"/>
        <v>9.1603801312824529E-2</v>
      </c>
    </row>
    <row r="53" spans="1:2">
      <c r="A53" s="2" t="s">
        <v>23</v>
      </c>
      <c r="B53">
        <f t="shared" si="0"/>
        <v>0.17987655530518271</v>
      </c>
    </row>
    <row r="55" spans="1:2">
      <c r="A55" t="s">
        <v>47</v>
      </c>
      <c r="B55">
        <f>B3/21</f>
        <v>7760.2857142857147</v>
      </c>
    </row>
    <row r="56" spans="1:2">
      <c r="A56" t="s">
        <v>35</v>
      </c>
      <c r="B56">
        <f>(B55-B30)/(B29-B30)</f>
        <v>0.39113213620904425</v>
      </c>
    </row>
    <row r="58" spans="1:2">
      <c r="A58" t="s">
        <v>39</v>
      </c>
    </row>
    <row r="59" spans="1:2">
      <c r="A59" s="2" t="s">
        <v>3</v>
      </c>
      <c r="B59">
        <f t="shared" ref="B59:B79" si="1">B33/B$56</f>
        <v>2.5566807414299002</v>
      </c>
    </row>
    <row r="60" spans="1:2">
      <c r="A60" s="2" t="s">
        <v>4</v>
      </c>
      <c r="B60">
        <f t="shared" si="1"/>
        <v>1.2175982251485005</v>
      </c>
    </row>
    <row r="61" spans="1:2">
      <c r="A61" s="2" t="s">
        <v>5</v>
      </c>
      <c r="B61">
        <f t="shared" si="1"/>
        <v>1.2539182709511201</v>
      </c>
    </row>
    <row r="62" spans="1:2">
      <c r="A62" s="2" t="s">
        <v>6</v>
      </c>
      <c r="B62">
        <f t="shared" si="1"/>
        <v>0.63071638159307231</v>
      </c>
    </row>
    <row r="63" spans="1:2">
      <c r="A63" s="2" t="s">
        <v>7</v>
      </c>
      <c r="B63">
        <f t="shared" si="1"/>
        <v>1.0996206970586129</v>
      </c>
    </row>
    <row r="64" spans="1:2">
      <c r="A64" s="2" t="s">
        <v>8</v>
      </c>
      <c r="B64">
        <f t="shared" si="1"/>
        <v>1.5249409575610104</v>
      </c>
    </row>
    <row r="65" spans="1:2">
      <c r="A65" s="2" t="s">
        <v>9</v>
      </c>
      <c r="B65">
        <f t="shared" si="1"/>
        <v>1.828526443856008</v>
      </c>
    </row>
    <row r="66" spans="1:2">
      <c r="A66" s="2" t="s">
        <v>10</v>
      </c>
      <c r="B66">
        <f t="shared" si="1"/>
        <v>0</v>
      </c>
    </row>
    <row r="67" spans="1:2">
      <c r="A67" s="2" t="s">
        <v>11</v>
      </c>
      <c r="B67">
        <f t="shared" si="1"/>
        <v>0.29106133256995631</v>
      </c>
    </row>
    <row r="68" spans="1:2">
      <c r="A68" s="2" t="s">
        <v>12</v>
      </c>
      <c r="B68">
        <f t="shared" si="1"/>
        <v>0.63096686466757312</v>
      </c>
    </row>
    <row r="69" spans="1:2">
      <c r="A69" s="2" t="s">
        <v>13</v>
      </c>
      <c r="B69">
        <f t="shared" si="1"/>
        <v>0.29682244328347523</v>
      </c>
    </row>
    <row r="70" spans="1:2">
      <c r="A70" s="2" t="s">
        <v>14</v>
      </c>
      <c r="B70">
        <f t="shared" si="1"/>
        <v>0.8178272382451871</v>
      </c>
    </row>
    <row r="71" spans="1:2">
      <c r="A71" s="2" t="s">
        <v>15</v>
      </c>
      <c r="B71">
        <f t="shared" si="1"/>
        <v>0.99917698418378298</v>
      </c>
    </row>
    <row r="72" spans="1:2">
      <c r="A72" s="2" t="s">
        <v>16</v>
      </c>
      <c r="B72">
        <f t="shared" si="1"/>
        <v>2.0507049309382381</v>
      </c>
    </row>
    <row r="73" spans="1:2">
      <c r="A73" s="2" t="s">
        <v>17</v>
      </c>
      <c r="B73">
        <f t="shared" si="1"/>
        <v>0.40503113146783076</v>
      </c>
    </row>
    <row r="74" spans="1:2">
      <c r="A74" s="2" t="s">
        <v>18</v>
      </c>
      <c r="B74">
        <f t="shared" si="1"/>
        <v>0.81081371215916398</v>
      </c>
    </row>
    <row r="75" spans="1:2">
      <c r="A75" s="2" t="s">
        <v>19</v>
      </c>
      <c r="B75">
        <f t="shared" si="1"/>
        <v>2.2876619194160166</v>
      </c>
    </row>
    <row r="76" spans="1:2">
      <c r="A76" s="2" t="s">
        <v>20</v>
      </c>
      <c r="B76">
        <f t="shared" si="1"/>
        <v>0.52902025334573821</v>
      </c>
    </row>
    <row r="77" spans="1:2">
      <c r="A77" s="2" t="s">
        <v>21</v>
      </c>
      <c r="B77">
        <f t="shared" si="1"/>
        <v>1.0562871251699706</v>
      </c>
    </row>
    <row r="78" spans="1:2">
      <c r="A78" s="2" t="s">
        <v>22</v>
      </c>
      <c r="B78">
        <f t="shared" si="1"/>
        <v>0.23420167465826949</v>
      </c>
    </row>
    <row r="79" spans="1:2">
      <c r="A79" s="2" t="s">
        <v>23</v>
      </c>
      <c r="B79">
        <f t="shared" si="1"/>
        <v>0.45988692478351101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78628-1DC9-414D-9E00-CC83A0CBEBDE}">
  <dimension ref="A1:D78"/>
  <sheetViews>
    <sheetView topLeftCell="A61" workbookViewId="0">
      <selection activeCell="D58" sqref="D58:D78"/>
    </sheetView>
  </sheetViews>
  <sheetFormatPr defaultRowHeight="14.4"/>
  <cols>
    <col min="1" max="1" width="21.33203125" bestFit="1" customWidth="1"/>
    <col min="2" max="2" width="26.44140625" customWidth="1"/>
    <col min="3" max="3" width="12" customWidth="1"/>
    <col min="4" max="4" width="24.109375" customWidth="1"/>
  </cols>
  <sheetData>
    <row r="1" spans="1:4" ht="39.6">
      <c r="A1" s="1" t="s">
        <v>0</v>
      </c>
      <c r="B1" s="1" t="s">
        <v>62</v>
      </c>
      <c r="C1" s="1" t="s">
        <v>25</v>
      </c>
      <c r="D1" s="9" t="s">
        <v>63</v>
      </c>
    </row>
    <row r="3" spans="1:4">
      <c r="A3" s="2" t="s">
        <v>31</v>
      </c>
      <c r="B3" s="3">
        <v>186244</v>
      </c>
      <c r="C3" s="3">
        <v>1503867</v>
      </c>
      <c r="D3">
        <f>B3/C3</f>
        <v>0.12384339838562852</v>
      </c>
    </row>
    <row r="4" spans="1:4">
      <c r="B4" s="3"/>
    </row>
    <row r="5" spans="1:4">
      <c r="A5" s="2" t="s">
        <v>3</v>
      </c>
      <c r="B5" s="3">
        <v>11941</v>
      </c>
      <c r="C5" s="3">
        <v>121778</v>
      </c>
      <c r="D5">
        <f>SUM(B5/C5)</f>
        <v>9.8055478000952559E-2</v>
      </c>
    </row>
    <row r="6" spans="1:4">
      <c r="A6" s="2" t="s">
        <v>4</v>
      </c>
      <c r="B6" s="3">
        <v>6652</v>
      </c>
      <c r="C6" s="3">
        <v>48321</v>
      </c>
      <c r="D6">
        <f t="shared" ref="D6:D25" si="0">SUM(B6/C6)</f>
        <v>0.13766271393390037</v>
      </c>
    </row>
    <row r="7" spans="1:4">
      <c r="A7" s="2" t="s">
        <v>5</v>
      </c>
      <c r="B7" s="3">
        <v>5423</v>
      </c>
      <c r="C7" s="3">
        <v>53120</v>
      </c>
      <c r="D7">
        <f t="shared" si="0"/>
        <v>0.10208960843373494</v>
      </c>
    </row>
    <row r="8" spans="1:4">
      <c r="A8" s="2" t="s">
        <v>6</v>
      </c>
      <c r="B8" s="3">
        <v>5219</v>
      </c>
      <c r="C8" s="3">
        <v>42452</v>
      </c>
      <c r="D8">
        <f t="shared" si="0"/>
        <v>0.12293884858192783</v>
      </c>
    </row>
    <row r="9" spans="1:4">
      <c r="A9" s="2" t="s">
        <v>7</v>
      </c>
      <c r="B9" s="3">
        <v>7898</v>
      </c>
      <c r="C9" s="3">
        <v>65510</v>
      </c>
      <c r="D9">
        <f t="shared" si="0"/>
        <v>0.12056174629827507</v>
      </c>
    </row>
    <row r="10" spans="1:4">
      <c r="A10" s="2" t="s">
        <v>8</v>
      </c>
      <c r="B10" s="3">
        <v>3669</v>
      </c>
      <c r="C10" s="3">
        <v>42173</v>
      </c>
      <c r="D10">
        <f t="shared" si="0"/>
        <v>8.6998790695468661E-2</v>
      </c>
    </row>
    <row r="11" spans="1:4">
      <c r="A11" s="2" t="s">
        <v>9</v>
      </c>
      <c r="B11" s="3">
        <v>3876</v>
      </c>
      <c r="C11" s="3">
        <v>42302</v>
      </c>
      <c r="D11">
        <f t="shared" si="0"/>
        <v>9.1626873433880193E-2</v>
      </c>
    </row>
    <row r="12" spans="1:4">
      <c r="A12" s="2" t="s">
        <v>10</v>
      </c>
      <c r="B12" s="3">
        <v>16209</v>
      </c>
      <c r="C12" s="3">
        <v>115523</v>
      </c>
      <c r="D12">
        <f t="shared" si="0"/>
        <v>0.1403097218735663</v>
      </c>
    </row>
    <row r="13" spans="1:4">
      <c r="A13" s="2" t="s">
        <v>11</v>
      </c>
      <c r="B13" s="3">
        <v>2334</v>
      </c>
      <c r="C13" s="3">
        <v>14665</v>
      </c>
      <c r="D13">
        <f t="shared" si="0"/>
        <v>0.1591544493692465</v>
      </c>
    </row>
    <row r="14" spans="1:4">
      <c r="A14" s="2" t="s">
        <v>12</v>
      </c>
      <c r="B14" s="3">
        <v>3523</v>
      </c>
      <c r="C14" s="3">
        <v>24084</v>
      </c>
      <c r="D14">
        <f t="shared" si="0"/>
        <v>0.14627968775950839</v>
      </c>
    </row>
    <row r="15" spans="1:4">
      <c r="A15" s="2" t="s">
        <v>13</v>
      </c>
      <c r="B15" s="3">
        <v>2851</v>
      </c>
      <c r="C15" s="3">
        <v>21948</v>
      </c>
      <c r="D15">
        <f t="shared" si="0"/>
        <v>0.12989794058684162</v>
      </c>
    </row>
    <row r="16" spans="1:4">
      <c r="A16" s="2" t="s">
        <v>14</v>
      </c>
      <c r="B16" s="3">
        <v>5734</v>
      </c>
      <c r="C16" s="3">
        <v>41804</v>
      </c>
      <c r="D16">
        <f t="shared" si="0"/>
        <v>0.13716390776002296</v>
      </c>
    </row>
    <row r="17" spans="1:4">
      <c r="A17" s="2" t="s">
        <v>15</v>
      </c>
      <c r="B17" s="3">
        <v>9552</v>
      </c>
      <c r="C17" s="3">
        <v>52753</v>
      </c>
      <c r="D17">
        <f t="shared" si="0"/>
        <v>0.18107027088506814</v>
      </c>
    </row>
    <row r="18" spans="1:4">
      <c r="A18" s="2" t="s">
        <v>16</v>
      </c>
      <c r="B18" s="3">
        <v>10395</v>
      </c>
      <c r="C18" s="3">
        <v>95300</v>
      </c>
      <c r="D18">
        <f t="shared" si="0"/>
        <v>0.10907660020986359</v>
      </c>
    </row>
    <row r="19" spans="1:4">
      <c r="A19" s="2" t="s">
        <v>17</v>
      </c>
      <c r="B19" s="3">
        <v>5325</v>
      </c>
      <c r="C19" s="3">
        <v>31980</v>
      </c>
      <c r="D19">
        <f t="shared" si="0"/>
        <v>0.16651031894934334</v>
      </c>
    </row>
    <row r="20" spans="1:4">
      <c r="A20" s="2" t="s">
        <v>18</v>
      </c>
      <c r="B20" s="3">
        <v>6084</v>
      </c>
      <c r="C20" s="3">
        <v>48894</v>
      </c>
      <c r="D20">
        <f t="shared" si="0"/>
        <v>0.12443244569885875</v>
      </c>
    </row>
    <row r="21" spans="1:4">
      <c r="A21" s="2" t="s">
        <v>19</v>
      </c>
      <c r="B21" s="3">
        <v>23321</v>
      </c>
      <c r="C21" s="3">
        <v>149412</v>
      </c>
      <c r="D21">
        <f t="shared" si="0"/>
        <v>0.15608518726742163</v>
      </c>
    </row>
    <row r="22" spans="1:4">
      <c r="A22" s="2" t="s">
        <v>20</v>
      </c>
      <c r="B22" s="3">
        <v>15308</v>
      </c>
      <c r="C22" s="3">
        <v>82896</v>
      </c>
      <c r="D22">
        <f t="shared" si="0"/>
        <v>0.18466512256321174</v>
      </c>
    </row>
    <row r="23" spans="1:4">
      <c r="A23" s="2" t="s">
        <v>21</v>
      </c>
      <c r="B23" s="3">
        <v>7239</v>
      </c>
      <c r="C23" s="3">
        <v>44443</v>
      </c>
      <c r="D23">
        <f t="shared" si="0"/>
        <v>0.16288279369079495</v>
      </c>
    </row>
    <row r="24" spans="1:4">
      <c r="A24" s="2" t="s">
        <v>22</v>
      </c>
      <c r="B24" s="3">
        <v>3587</v>
      </c>
      <c r="C24" s="3">
        <v>42253</v>
      </c>
      <c r="D24">
        <f t="shared" si="0"/>
        <v>8.4893380351691E-2</v>
      </c>
    </row>
    <row r="25" spans="1:4">
      <c r="A25" s="2" t="s">
        <v>23</v>
      </c>
      <c r="B25" s="3">
        <v>30104</v>
      </c>
      <c r="C25" s="3">
        <v>322256</v>
      </c>
      <c r="D25">
        <f t="shared" si="0"/>
        <v>9.3416414279330715E-2</v>
      </c>
    </row>
    <row r="27" spans="1:4">
      <c r="C27" t="s">
        <v>30</v>
      </c>
    </row>
    <row r="29" spans="1:4">
      <c r="C29" t="s">
        <v>32</v>
      </c>
      <c r="D29" s="6">
        <f>MAX(D5:D25)</f>
        <v>0.18466512256321174</v>
      </c>
    </row>
    <row r="30" spans="1:4">
      <c r="C30" t="s">
        <v>33</v>
      </c>
      <c r="D30" s="6">
        <f>MIN(D5:D25)</f>
        <v>8.4893380351691E-2</v>
      </c>
    </row>
    <row r="32" spans="1:4">
      <c r="C32" t="s">
        <v>34</v>
      </c>
    </row>
    <row r="33" spans="3:4">
      <c r="C33" s="2" t="s">
        <v>3</v>
      </c>
      <c r="D33">
        <f>(D5-D$30)/(D$29-D$30)</f>
        <v>0.13192209895821302</v>
      </c>
    </row>
    <row r="34" spans="3:4" ht="27">
      <c r="C34" s="2" t="s">
        <v>4</v>
      </c>
      <c r="D34">
        <f t="shared" ref="D34:D53" si="1">(D6-D$30)/(D$29-D$30)</f>
        <v>0.52890059261805733</v>
      </c>
    </row>
    <row r="35" spans="3:4" ht="27">
      <c r="C35" s="2" t="s">
        <v>5</v>
      </c>
      <c r="D35">
        <f t="shared" si="1"/>
        <v>0.17235569612072255</v>
      </c>
    </row>
    <row r="36" spans="3:4">
      <c r="C36" s="2" t="s">
        <v>6</v>
      </c>
      <c r="D36">
        <f t="shared" si="1"/>
        <v>0.38132508651175662</v>
      </c>
    </row>
    <row r="37" spans="3:4">
      <c r="C37" s="2" t="s">
        <v>7</v>
      </c>
      <c r="D37">
        <f t="shared" si="1"/>
        <v>0.35749968032998231</v>
      </c>
    </row>
    <row r="38" spans="3:4" ht="27">
      <c r="C38" s="2" t="s">
        <v>8</v>
      </c>
      <c r="D38">
        <f t="shared" si="1"/>
        <v>2.1102271014914152E-2</v>
      </c>
    </row>
    <row r="39" spans="3:4" ht="27">
      <c r="C39" s="2" t="s">
        <v>9</v>
      </c>
      <c r="D39">
        <f t="shared" si="1"/>
        <v>6.7488979674363847E-2</v>
      </c>
    </row>
    <row r="40" spans="3:4" ht="27">
      <c r="C40" s="2" t="s">
        <v>10</v>
      </c>
      <c r="D40">
        <f t="shared" si="1"/>
        <v>0.55543123026147101</v>
      </c>
    </row>
    <row r="41" spans="3:4">
      <c r="C41" s="2" t="s">
        <v>11</v>
      </c>
      <c r="D41">
        <f t="shared" si="1"/>
        <v>0.74430963488758739</v>
      </c>
    </row>
    <row r="42" spans="3:4" ht="27">
      <c r="C42" s="2" t="s">
        <v>12</v>
      </c>
      <c r="D42">
        <f t="shared" si="1"/>
        <v>0.61526746999842463</v>
      </c>
    </row>
    <row r="43" spans="3:4" ht="27">
      <c r="C43" s="2" t="s">
        <v>13</v>
      </c>
      <c r="D43">
        <f t="shared" si="1"/>
        <v>0.45107521666544476</v>
      </c>
    </row>
    <row r="44" spans="3:4" ht="27">
      <c r="C44" s="2" t="s">
        <v>14</v>
      </c>
      <c r="D44">
        <f t="shared" si="1"/>
        <v>0.52390111919180493</v>
      </c>
    </row>
    <row r="45" spans="3:4">
      <c r="C45" s="2" t="s">
        <v>15</v>
      </c>
      <c r="D45">
        <f t="shared" si="1"/>
        <v>0.96396924020307917</v>
      </c>
    </row>
    <row r="46" spans="3:4" ht="27">
      <c r="C46" s="2" t="s">
        <v>16</v>
      </c>
      <c r="D46">
        <f t="shared" si="1"/>
        <v>0.24238546227751584</v>
      </c>
    </row>
    <row r="47" spans="3:4" ht="27">
      <c r="C47" s="2" t="s">
        <v>17</v>
      </c>
      <c r="D47">
        <f t="shared" si="1"/>
        <v>0.8180366182703378</v>
      </c>
    </row>
    <row r="48" spans="3:4" ht="27">
      <c r="C48" s="2" t="s">
        <v>18</v>
      </c>
      <c r="D48">
        <f t="shared" si="1"/>
        <v>0.39629522819540519</v>
      </c>
    </row>
    <row r="49" spans="3:4" ht="27">
      <c r="C49" s="2" t="s">
        <v>19</v>
      </c>
      <c r="D49">
        <f t="shared" si="1"/>
        <v>0.71354679529200438</v>
      </c>
    </row>
    <row r="50" spans="3:4">
      <c r="C50" s="2" t="s">
        <v>20</v>
      </c>
      <c r="D50">
        <f t="shared" si="1"/>
        <v>1</v>
      </c>
    </row>
    <row r="51" spans="3:4" ht="27">
      <c r="C51" s="2" t="s">
        <v>21</v>
      </c>
      <c r="D51">
        <f t="shared" si="1"/>
        <v>0.78167837516320759</v>
      </c>
    </row>
    <row r="52" spans="3:4">
      <c r="C52" s="2" t="s">
        <v>22</v>
      </c>
      <c r="D52">
        <f t="shared" si="1"/>
        <v>0</v>
      </c>
    </row>
    <row r="53" spans="3:4">
      <c r="C53" s="2" t="s">
        <v>23</v>
      </c>
      <c r="D53">
        <f t="shared" si="1"/>
        <v>8.5425329243730003E-2</v>
      </c>
    </row>
    <row r="55" spans="3:4">
      <c r="C55" t="s">
        <v>35</v>
      </c>
      <c r="D55">
        <f>(D3-D30)/(D29-D30)</f>
        <v>0.3903912788388687</v>
      </c>
    </row>
    <row r="57" spans="3:4">
      <c r="C57" t="s">
        <v>36</v>
      </c>
    </row>
    <row r="58" spans="3:4">
      <c r="C58" s="2" t="s">
        <v>3</v>
      </c>
      <c r="D58">
        <f>D33/D$55</f>
        <v>0.33792276136543242</v>
      </c>
    </row>
    <row r="59" spans="3:4" ht="27">
      <c r="C59" s="2" t="s">
        <v>4</v>
      </c>
      <c r="D59">
        <f t="shared" ref="D59:D77" si="2">D34/D$55</f>
        <v>1.3547961270834572</v>
      </c>
    </row>
    <row r="60" spans="3:4" ht="27">
      <c r="C60" s="2" t="s">
        <v>5</v>
      </c>
      <c r="D60">
        <f t="shared" si="2"/>
        <v>0.44149473992696736</v>
      </c>
    </row>
    <row r="61" spans="3:4">
      <c r="C61" s="2" t="s">
        <v>6</v>
      </c>
      <c r="D61">
        <f t="shared" si="2"/>
        <v>0.97677665250597445</v>
      </c>
    </row>
    <row r="62" spans="3:4">
      <c r="C62" s="2" t="s">
        <v>7</v>
      </c>
      <c r="D62">
        <f t="shared" si="2"/>
        <v>0.91574709710033719</v>
      </c>
    </row>
    <row r="63" spans="3:4" ht="27">
      <c r="C63" s="2" t="s">
        <v>8</v>
      </c>
      <c r="D63">
        <f t="shared" si="2"/>
        <v>5.4054155814336133E-2</v>
      </c>
    </row>
    <row r="64" spans="3:4" ht="27">
      <c r="C64" s="2" t="s">
        <v>9</v>
      </c>
      <c r="D64">
        <f t="shared" si="2"/>
        <v>0.1728752237373096</v>
      </c>
    </row>
    <row r="65" spans="3:4" ht="27">
      <c r="C65" s="2" t="s">
        <v>10</v>
      </c>
      <c r="D65">
        <f t="shared" si="2"/>
        <v>1.4227552211552386</v>
      </c>
    </row>
    <row r="66" spans="3:4">
      <c r="C66" s="2" t="s">
        <v>11</v>
      </c>
      <c r="D66">
        <f t="shared" si="2"/>
        <v>1.9065734180880511</v>
      </c>
    </row>
    <row r="67" spans="3:4" ht="27">
      <c r="C67" s="2" t="s">
        <v>12</v>
      </c>
      <c r="D67">
        <f t="shared" si="2"/>
        <v>1.576027701818544</v>
      </c>
    </row>
    <row r="68" spans="3:4" ht="27">
      <c r="C68" s="2" t="s">
        <v>13</v>
      </c>
      <c r="D68">
        <f t="shared" si="2"/>
        <v>1.1554438869819705</v>
      </c>
    </row>
    <row r="69" spans="3:4" ht="27">
      <c r="C69" s="2" t="s">
        <v>14</v>
      </c>
      <c r="D69">
        <f t="shared" si="2"/>
        <v>1.3419898127592176</v>
      </c>
    </row>
    <row r="70" spans="3:4">
      <c r="C70" s="2" t="s">
        <v>15</v>
      </c>
      <c r="D70">
        <f t="shared" si="2"/>
        <v>2.469238665039315</v>
      </c>
    </row>
    <row r="71" spans="3:4" ht="27">
      <c r="C71" s="2" t="s">
        <v>16</v>
      </c>
      <c r="D71">
        <f t="shared" si="2"/>
        <v>0.62087827115000371</v>
      </c>
    </row>
    <row r="72" spans="3:4" ht="27">
      <c r="C72" s="2" t="s">
        <v>17</v>
      </c>
      <c r="D72">
        <f t="shared" si="2"/>
        <v>2.0954274918830262</v>
      </c>
    </row>
    <row r="73" spans="3:4" ht="27">
      <c r="C73" s="2" t="s">
        <v>18</v>
      </c>
      <c r="D73">
        <f t="shared" si="2"/>
        <v>1.0151231589345349</v>
      </c>
    </row>
    <row r="74" spans="3:4" ht="27">
      <c r="C74" s="2" t="s">
        <v>19</v>
      </c>
      <c r="D74">
        <f t="shared" si="2"/>
        <v>1.8277734006105086</v>
      </c>
    </row>
    <row r="75" spans="3:4">
      <c r="C75" s="2" t="s">
        <v>20</v>
      </c>
      <c r="D75">
        <f t="shared" si="2"/>
        <v>2.5615326320154379</v>
      </c>
    </row>
    <row r="76" spans="3:4" ht="27">
      <c r="C76" s="2" t="s">
        <v>21</v>
      </c>
      <c r="D76">
        <f t="shared" si="2"/>
        <v>2.0022946657213621</v>
      </c>
    </row>
    <row r="77" spans="3:4">
      <c r="C77" s="2" t="s">
        <v>22</v>
      </c>
      <c r="D77">
        <f t="shared" si="2"/>
        <v>0</v>
      </c>
    </row>
    <row r="78" spans="3:4">
      <c r="C78" s="2" t="s">
        <v>23</v>
      </c>
      <c r="D78">
        <f>D53/D$55</f>
        <v>0.21881976845847706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5F4C1-F59E-44ED-9130-388AA936E84C}">
  <dimension ref="A1:B78"/>
  <sheetViews>
    <sheetView workbookViewId="0"/>
  </sheetViews>
  <sheetFormatPr defaultRowHeight="14.4"/>
  <cols>
    <col min="1" max="1" width="21.33203125" bestFit="1" customWidth="1"/>
    <col min="2" max="2" width="21.44140625" customWidth="1"/>
  </cols>
  <sheetData>
    <row r="1" spans="1:2" ht="26.4">
      <c r="A1" s="1" t="s">
        <v>0</v>
      </c>
      <c r="B1" s="1" t="s">
        <v>64</v>
      </c>
    </row>
    <row r="3" spans="1:2">
      <c r="A3" s="2" t="s">
        <v>31</v>
      </c>
      <c r="B3" s="13">
        <v>61.693340972794303</v>
      </c>
    </row>
    <row r="4" spans="1:2">
      <c r="B4" s="13"/>
    </row>
    <row r="5" spans="1:2">
      <c r="A5" s="2" t="s">
        <v>3</v>
      </c>
      <c r="B5" s="13">
        <v>46.904544031784397</v>
      </c>
    </row>
    <row r="6" spans="1:2">
      <c r="A6" s="2" t="s">
        <v>4</v>
      </c>
      <c r="B6" s="13">
        <v>40.271843797757001</v>
      </c>
    </row>
    <row r="7" spans="1:2">
      <c r="A7" s="2" t="s">
        <v>5</v>
      </c>
      <c r="B7" s="13">
        <v>42.826827952259698</v>
      </c>
    </row>
    <row r="8" spans="1:2">
      <c r="A8" s="2" t="s">
        <v>6</v>
      </c>
      <c r="B8" s="13">
        <v>44.965082769634499</v>
      </c>
    </row>
    <row r="9" spans="1:2">
      <c r="A9" s="2" t="s">
        <v>7</v>
      </c>
      <c r="B9" s="13">
        <v>52.506708366548402</v>
      </c>
    </row>
    <row r="10" spans="1:2">
      <c r="A10" s="2" t="s">
        <v>8</v>
      </c>
      <c r="B10" s="13">
        <v>46.838722247177202</v>
      </c>
    </row>
    <row r="11" spans="1:2">
      <c r="A11" s="2" t="s">
        <v>9</v>
      </c>
      <c r="B11" s="13">
        <v>41.1727437212555</v>
      </c>
    </row>
    <row r="12" spans="1:2">
      <c r="A12" s="2" t="s">
        <v>10</v>
      </c>
      <c r="B12" s="13">
        <v>75.348469724521493</v>
      </c>
    </row>
    <row r="13" spans="1:2">
      <c r="A13" s="2" t="s">
        <v>11</v>
      </c>
      <c r="B13" s="13">
        <v>48.117251283641501</v>
      </c>
    </row>
    <row r="14" spans="1:2">
      <c r="A14" s="2" t="s">
        <v>12</v>
      </c>
      <c r="B14" s="13">
        <v>33.431380959355899</v>
      </c>
    </row>
    <row r="15" spans="1:2">
      <c r="A15" s="2" t="s">
        <v>13</v>
      </c>
      <c r="B15" s="13">
        <v>34.490507745695098</v>
      </c>
    </row>
    <row r="16" spans="1:2">
      <c r="A16" s="2" t="s">
        <v>14</v>
      </c>
      <c r="B16" s="13">
        <v>34.685885630141101</v>
      </c>
    </row>
    <row r="17" spans="1:2">
      <c r="A17" s="2" t="s">
        <v>15</v>
      </c>
      <c r="B17" s="13">
        <v>51.176771324718203</v>
      </c>
    </row>
    <row r="18" spans="1:2">
      <c r="A18" s="2" t="s">
        <v>16</v>
      </c>
      <c r="B18" s="13">
        <v>47.043214648409403</v>
      </c>
    </row>
    <row r="19" spans="1:2">
      <c r="A19" s="2" t="s">
        <v>17</v>
      </c>
      <c r="B19" s="13">
        <v>50.386965513609603</v>
      </c>
    </row>
    <row r="20" spans="1:2">
      <c r="A20" s="2" t="s">
        <v>18</v>
      </c>
      <c r="B20" s="13">
        <v>36.1746090252256</v>
      </c>
    </row>
    <row r="21" spans="1:2">
      <c r="A21" s="2" t="s">
        <v>19</v>
      </c>
      <c r="B21" s="13">
        <v>47.438948305973</v>
      </c>
    </row>
    <row r="22" spans="1:2">
      <c r="A22" s="2" t="s">
        <v>20</v>
      </c>
      <c r="B22" s="13">
        <v>77.115138002133094</v>
      </c>
    </row>
    <row r="23" spans="1:2">
      <c r="A23" s="2" t="s">
        <v>21</v>
      </c>
      <c r="B23" s="13">
        <v>65.2279298263648</v>
      </c>
    </row>
    <row r="24" spans="1:2">
      <c r="A24" s="2" t="s">
        <v>22</v>
      </c>
      <c r="B24" s="13">
        <v>51.648630631706801</v>
      </c>
    </row>
    <row r="25" spans="1:2">
      <c r="A25" s="2" t="s">
        <v>23</v>
      </c>
      <c r="B25" s="13">
        <v>108.151130040081</v>
      </c>
    </row>
    <row r="27" spans="1:2">
      <c r="A27" t="s">
        <v>30</v>
      </c>
    </row>
    <row r="29" spans="1:2">
      <c r="A29" t="s">
        <v>32</v>
      </c>
      <c r="B29" s="6">
        <f>MAX(B5:B25)</f>
        <v>108.151130040081</v>
      </c>
    </row>
    <row r="30" spans="1:2">
      <c r="A30" t="s">
        <v>33</v>
      </c>
      <c r="B30" s="6">
        <f>MIN(B5:B25)</f>
        <v>33.431380959355899</v>
      </c>
    </row>
    <row r="32" spans="1:2">
      <c r="A32" t="s">
        <v>34</v>
      </c>
    </row>
    <row r="33" spans="1:2">
      <c r="A33" s="2" t="s">
        <v>3</v>
      </c>
      <c r="B33">
        <f>(B5-B$30)/(B$29-B$30)</f>
        <v>0.18031595713567605</v>
      </c>
    </row>
    <row r="34" spans="1:2">
      <c r="A34" s="2" t="s">
        <v>4</v>
      </c>
      <c r="B34">
        <f t="shared" ref="B34:B53" si="0">(B6-B$30)/(B$29-B$30)</f>
        <v>9.154825762344114E-2</v>
      </c>
    </row>
    <row r="35" spans="1:2">
      <c r="A35" s="2" t="s">
        <v>5</v>
      </c>
      <c r="B35">
        <f t="shared" si="0"/>
        <v>0.1257424858688059</v>
      </c>
    </row>
    <row r="36" spans="1:2">
      <c r="A36" s="2" t="s">
        <v>6</v>
      </c>
      <c r="B36">
        <f t="shared" si="0"/>
        <v>0.15435948262912277</v>
      </c>
    </row>
    <row r="37" spans="1:2">
      <c r="A37" s="2" t="s">
        <v>7</v>
      </c>
      <c r="B37">
        <f t="shared" si="0"/>
        <v>0.25529164165934309</v>
      </c>
    </row>
    <row r="38" spans="1:2">
      <c r="A38" s="2" t="s">
        <v>8</v>
      </c>
      <c r="B38">
        <f t="shared" si="0"/>
        <v>0.17943504164255678</v>
      </c>
    </row>
    <row r="39" spans="1:2">
      <c r="A39" s="2" t="s">
        <v>9</v>
      </c>
      <c r="B39">
        <f t="shared" si="0"/>
        <v>0.10360530993668156</v>
      </c>
    </row>
    <row r="40" spans="1:2">
      <c r="A40" s="2" t="s">
        <v>10</v>
      </c>
      <c r="B40">
        <f t="shared" si="0"/>
        <v>0.56099075921520503</v>
      </c>
    </row>
    <row r="41" spans="1:2">
      <c r="A41" s="2" t="s">
        <v>11</v>
      </c>
      <c r="B41">
        <f t="shared" si="0"/>
        <v>0.19654603374563534</v>
      </c>
    </row>
    <row r="42" spans="1:2">
      <c r="A42" s="2" t="s">
        <v>12</v>
      </c>
      <c r="B42">
        <f t="shared" si="0"/>
        <v>0</v>
      </c>
    </row>
    <row r="43" spans="1:2">
      <c r="A43" s="2" t="s">
        <v>13</v>
      </c>
      <c r="B43">
        <f t="shared" si="0"/>
        <v>1.4174656625184173E-2</v>
      </c>
    </row>
    <row r="44" spans="1:2">
      <c r="A44" s="2" t="s">
        <v>14</v>
      </c>
      <c r="B44">
        <f t="shared" si="0"/>
        <v>1.6789465786747636E-2</v>
      </c>
    </row>
    <row r="45" spans="1:2">
      <c r="A45" s="2" t="s">
        <v>15</v>
      </c>
      <c r="B45">
        <f t="shared" si="0"/>
        <v>0.2374926386087122</v>
      </c>
    </row>
    <row r="46" spans="1:2">
      <c r="A46" s="2" t="s">
        <v>16</v>
      </c>
      <c r="B46">
        <f t="shared" si="0"/>
        <v>0.18217183350478952</v>
      </c>
    </row>
    <row r="47" spans="1:2">
      <c r="A47" s="2" t="s">
        <v>17</v>
      </c>
      <c r="B47">
        <f t="shared" si="0"/>
        <v>0.22692239686104096</v>
      </c>
    </row>
    <row r="48" spans="1:2">
      <c r="A48" s="2" t="s">
        <v>18</v>
      </c>
      <c r="B48">
        <f t="shared" si="0"/>
        <v>3.6713561001201905E-2</v>
      </c>
    </row>
    <row r="49" spans="1:2">
      <c r="A49" s="2" t="s">
        <v>19</v>
      </c>
      <c r="B49">
        <f t="shared" si="0"/>
        <v>0.18746807261737081</v>
      </c>
    </row>
    <row r="50" spans="1:2">
      <c r="A50" s="2" t="s">
        <v>20</v>
      </c>
      <c r="B50">
        <f t="shared" si="0"/>
        <v>0.5846346860129642</v>
      </c>
    </row>
    <row r="51" spans="1:2">
      <c r="A51" s="2" t="s">
        <v>21</v>
      </c>
      <c r="B51">
        <f t="shared" si="0"/>
        <v>0.42554410658762798</v>
      </c>
    </row>
    <row r="52" spans="1:2">
      <c r="A52" s="2" t="s">
        <v>22</v>
      </c>
      <c r="B52">
        <f t="shared" si="0"/>
        <v>0.24380769336724487</v>
      </c>
    </row>
    <row r="53" spans="1:2">
      <c r="A53" s="2" t="s">
        <v>23</v>
      </c>
      <c r="B53">
        <f t="shared" si="0"/>
        <v>1</v>
      </c>
    </row>
    <row r="55" spans="1:2">
      <c r="A55" t="s">
        <v>35</v>
      </c>
      <c r="B55">
        <f>(B3-B30)/(B29-B30)</f>
        <v>0.37823949305430588</v>
      </c>
    </row>
    <row r="57" spans="1:2">
      <c r="A57" t="s">
        <v>39</v>
      </c>
    </row>
    <row r="58" spans="1:2">
      <c r="A58" s="2" t="s">
        <v>3</v>
      </c>
      <c r="B58">
        <f t="shared" ref="B58:B78" si="1">B33/B$55</f>
        <v>0.47672429888168005</v>
      </c>
    </row>
    <row r="59" spans="1:2">
      <c r="A59" s="2" t="s">
        <v>4</v>
      </c>
      <c r="B59">
        <f t="shared" si="1"/>
        <v>0.24203780753877296</v>
      </c>
    </row>
    <row r="60" spans="1:2">
      <c r="A60" s="2" t="s">
        <v>5</v>
      </c>
      <c r="B60">
        <f t="shared" si="1"/>
        <v>0.33244145092684008</v>
      </c>
    </row>
    <row r="61" spans="1:2">
      <c r="A61" s="2" t="s">
        <v>6</v>
      </c>
      <c r="B61">
        <f t="shared" si="1"/>
        <v>0.40809985594751352</v>
      </c>
    </row>
    <row r="62" spans="1:2">
      <c r="A62" s="2" t="s">
        <v>7</v>
      </c>
      <c r="B62">
        <f t="shared" si="1"/>
        <v>0.67494708074465803</v>
      </c>
    </row>
    <row r="63" spans="1:2">
      <c r="A63" s="2" t="s">
        <v>8</v>
      </c>
      <c r="B63">
        <f t="shared" si="1"/>
        <v>0.47439531021366488</v>
      </c>
    </row>
    <row r="64" spans="1:2">
      <c r="A64" s="2" t="s">
        <v>9</v>
      </c>
      <c r="B64">
        <f t="shared" si="1"/>
        <v>0.27391457486383208</v>
      </c>
    </row>
    <row r="65" spans="1:2">
      <c r="A65" s="2" t="s">
        <v>10</v>
      </c>
      <c r="B65">
        <f t="shared" si="1"/>
        <v>1.4831628360253237</v>
      </c>
    </row>
    <row r="66" spans="1:2">
      <c r="A66" s="2" t="s">
        <v>11</v>
      </c>
      <c r="B66">
        <f t="shared" si="1"/>
        <v>0.51963382289489313</v>
      </c>
    </row>
    <row r="67" spans="1:2">
      <c r="A67" s="2" t="s">
        <v>12</v>
      </c>
      <c r="B67">
        <f t="shared" si="1"/>
        <v>0</v>
      </c>
    </row>
    <row r="68" spans="1:2">
      <c r="A68" s="2" t="s">
        <v>13</v>
      </c>
      <c r="B68">
        <f t="shared" si="1"/>
        <v>3.7475347988447733E-2</v>
      </c>
    </row>
    <row r="69" spans="1:2">
      <c r="A69" s="2" t="s">
        <v>14</v>
      </c>
      <c r="B69">
        <f t="shared" si="1"/>
        <v>4.4388452541461822E-2</v>
      </c>
    </row>
    <row r="70" spans="1:2">
      <c r="A70" s="2" t="s">
        <v>15</v>
      </c>
      <c r="B70">
        <f t="shared" si="1"/>
        <v>0.62788958575146492</v>
      </c>
    </row>
    <row r="71" spans="1:2">
      <c r="A71" s="2" t="s">
        <v>16</v>
      </c>
      <c r="B71">
        <f t="shared" si="1"/>
        <v>0.48163091599383601</v>
      </c>
    </row>
    <row r="72" spans="1:2">
      <c r="A72" s="2" t="s">
        <v>17</v>
      </c>
      <c r="B72">
        <f t="shared" si="1"/>
        <v>0.59994368919181185</v>
      </c>
    </row>
    <row r="73" spans="1:2">
      <c r="A73" s="2" t="s">
        <v>18</v>
      </c>
      <c r="B73">
        <f t="shared" si="1"/>
        <v>9.7064324787286937E-2</v>
      </c>
    </row>
    <row r="74" spans="1:2">
      <c r="A74" s="2" t="s">
        <v>19</v>
      </c>
      <c r="B74">
        <f t="shared" si="1"/>
        <v>0.4956332589797941</v>
      </c>
    </row>
    <row r="75" spans="1:2">
      <c r="A75" s="2" t="s">
        <v>20</v>
      </c>
      <c r="B75">
        <f t="shared" si="1"/>
        <v>1.545673301568816</v>
      </c>
    </row>
    <row r="76" spans="1:2">
      <c r="A76" s="2" t="s">
        <v>21</v>
      </c>
      <c r="B76">
        <f t="shared" si="1"/>
        <v>1.1250652414726305</v>
      </c>
    </row>
    <row r="77" spans="1:2">
      <c r="A77" s="2" t="s">
        <v>22</v>
      </c>
      <c r="B77">
        <f t="shared" si="1"/>
        <v>0.64458550163147577</v>
      </c>
    </row>
    <row r="78" spans="1:2">
      <c r="A78" s="2" t="s">
        <v>23</v>
      </c>
      <c r="B78">
        <f t="shared" si="1"/>
        <v>2.6438275705293011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8682B-2E94-41DD-8FB9-04CED4848CAB}">
  <dimension ref="A1:E78"/>
  <sheetViews>
    <sheetView workbookViewId="0"/>
  </sheetViews>
  <sheetFormatPr defaultRowHeight="14.4"/>
  <cols>
    <col min="1" max="1" width="21.33203125" bestFit="1" customWidth="1"/>
    <col min="2" max="2" width="29.21875" customWidth="1"/>
    <col min="3" max="3" width="28.6640625" customWidth="1"/>
    <col min="4" max="4" width="17.21875" customWidth="1"/>
    <col min="5" max="5" width="27.77734375" customWidth="1"/>
  </cols>
  <sheetData>
    <row r="1" spans="1:5" ht="26.4">
      <c r="A1" s="1" t="s">
        <v>0</v>
      </c>
      <c r="B1" s="1" t="s">
        <v>29</v>
      </c>
      <c r="C1" s="1" t="s">
        <v>37</v>
      </c>
      <c r="D1" s="1" t="s">
        <v>1</v>
      </c>
      <c r="E1" s="1" t="s">
        <v>38</v>
      </c>
    </row>
    <row r="3" spans="1:5">
      <c r="A3" s="2" t="s">
        <v>31</v>
      </c>
      <c r="B3" s="8">
        <v>918435.64</v>
      </c>
      <c r="C3">
        <f>B3/100</f>
        <v>9184.3564000000006</v>
      </c>
      <c r="D3" s="3">
        <v>56594</v>
      </c>
      <c r="E3">
        <f>C3/D3</f>
        <v>0.1622849842739513</v>
      </c>
    </row>
    <row r="5" spans="1:5">
      <c r="A5" s="2" t="s">
        <v>3</v>
      </c>
      <c r="B5" s="8">
        <v>67785.31</v>
      </c>
      <c r="C5">
        <f>B5/100</f>
        <v>677.85309999999993</v>
      </c>
      <c r="D5" s="3">
        <v>3060</v>
      </c>
      <c r="E5">
        <f>C5/D5</f>
        <v>0.22152062091503266</v>
      </c>
    </row>
    <row r="6" spans="1:5">
      <c r="A6" s="2" t="s">
        <v>4</v>
      </c>
      <c r="B6" s="8">
        <v>29586.25</v>
      </c>
      <c r="C6">
        <f t="shared" ref="C6:C25" si="0">B6/100</f>
        <v>295.86250000000001</v>
      </c>
      <c r="D6" s="3">
        <v>1229</v>
      </c>
      <c r="E6">
        <f t="shared" ref="E6:E25" si="1">C6/D6</f>
        <v>0.24073433685923515</v>
      </c>
    </row>
    <row r="7" spans="1:5">
      <c r="A7" s="2" t="s">
        <v>5</v>
      </c>
      <c r="B7" s="8">
        <v>55738.89</v>
      </c>
      <c r="C7">
        <f t="shared" si="0"/>
        <v>557.38890000000004</v>
      </c>
      <c r="D7" s="3">
        <v>4468</v>
      </c>
      <c r="E7">
        <f t="shared" si="1"/>
        <v>0.1247513205013429</v>
      </c>
    </row>
    <row r="8" spans="1:5">
      <c r="A8" s="2" t="s">
        <v>6</v>
      </c>
      <c r="B8" s="8">
        <v>34728.089999999997</v>
      </c>
      <c r="C8">
        <f t="shared" si="0"/>
        <v>347.28089999999997</v>
      </c>
      <c r="D8" s="3">
        <v>3626</v>
      </c>
      <c r="E8">
        <f t="shared" si="1"/>
        <v>9.5775206839492547E-2</v>
      </c>
    </row>
    <row r="9" spans="1:5">
      <c r="A9" s="2" t="s">
        <v>7</v>
      </c>
      <c r="B9" s="8">
        <v>37785.78</v>
      </c>
      <c r="C9">
        <f t="shared" si="0"/>
        <v>377.8578</v>
      </c>
      <c r="D9" s="3">
        <v>1262</v>
      </c>
      <c r="E9">
        <f t="shared" si="1"/>
        <v>0.29941188589540413</v>
      </c>
    </row>
    <row r="10" spans="1:5">
      <c r="A10" s="2" t="s">
        <v>8</v>
      </c>
      <c r="B10" s="8">
        <v>71061.070000000007</v>
      </c>
      <c r="C10">
        <f t="shared" si="0"/>
        <v>710.61070000000007</v>
      </c>
      <c r="D10" s="3">
        <v>1748</v>
      </c>
      <c r="E10">
        <f t="shared" si="1"/>
        <v>0.40652786041189937</v>
      </c>
    </row>
    <row r="11" spans="1:5">
      <c r="A11" s="2" t="s">
        <v>9</v>
      </c>
      <c r="B11" s="8">
        <v>84811.86</v>
      </c>
      <c r="C11">
        <f t="shared" si="0"/>
        <v>848.11860000000001</v>
      </c>
      <c r="D11" s="3">
        <v>2640</v>
      </c>
      <c r="E11">
        <f t="shared" si="1"/>
        <v>0.32125704545454548</v>
      </c>
    </row>
    <row r="12" spans="1:5">
      <c r="A12" s="2" t="s">
        <v>10</v>
      </c>
      <c r="B12" s="8">
        <v>13826.63</v>
      </c>
      <c r="C12">
        <f t="shared" si="0"/>
        <v>138.2663</v>
      </c>
      <c r="D12" s="3">
        <v>3588</v>
      </c>
      <c r="E12">
        <f>C12/D12</f>
        <v>3.8535758082497214E-2</v>
      </c>
    </row>
    <row r="13" spans="1:5">
      <c r="A13" s="2" t="s">
        <v>11</v>
      </c>
      <c r="B13" s="8">
        <v>21575.96</v>
      </c>
      <c r="C13">
        <f t="shared" si="0"/>
        <v>215.75959999999998</v>
      </c>
      <c r="D13" s="3">
        <v>5353</v>
      </c>
      <c r="E13">
        <f t="shared" si="1"/>
        <v>4.0306295535213893E-2</v>
      </c>
    </row>
    <row r="14" spans="1:5">
      <c r="A14" s="2" t="s">
        <v>12</v>
      </c>
      <c r="B14" s="8">
        <v>60300.92</v>
      </c>
      <c r="C14">
        <f t="shared" si="0"/>
        <v>603.00919999999996</v>
      </c>
      <c r="D14" s="3">
        <v>2024</v>
      </c>
      <c r="E14">
        <f t="shared" si="1"/>
        <v>0.29792944664031618</v>
      </c>
    </row>
    <row r="15" spans="1:5">
      <c r="A15" s="2" t="s">
        <v>13</v>
      </c>
      <c r="B15" s="8">
        <v>32256.11</v>
      </c>
      <c r="C15">
        <f t="shared" si="0"/>
        <v>322.56110000000001</v>
      </c>
      <c r="D15" s="3">
        <v>1823</v>
      </c>
      <c r="E15">
        <f t="shared" si="1"/>
        <v>0.17693971475589687</v>
      </c>
    </row>
    <row r="16" spans="1:5">
      <c r="A16" s="2" t="s">
        <v>14</v>
      </c>
      <c r="B16" s="8">
        <v>51537.68</v>
      </c>
      <c r="C16">
        <f t="shared" si="0"/>
        <v>515.3768</v>
      </c>
      <c r="D16" s="3">
        <v>2030</v>
      </c>
      <c r="E16">
        <f t="shared" si="1"/>
        <v>0.25388019704433495</v>
      </c>
    </row>
    <row r="17" spans="1:5">
      <c r="A17" s="2" t="s">
        <v>15</v>
      </c>
      <c r="B17" s="8">
        <v>19680.39</v>
      </c>
      <c r="C17">
        <f t="shared" si="0"/>
        <v>196.8039</v>
      </c>
      <c r="D17" s="3">
        <v>3646</v>
      </c>
      <c r="E17">
        <f t="shared" si="1"/>
        <v>5.3978030718595721E-2</v>
      </c>
    </row>
    <row r="18" spans="1:5">
      <c r="A18" s="2" t="s">
        <v>16</v>
      </c>
      <c r="B18" s="8">
        <v>119272.92</v>
      </c>
      <c r="C18">
        <f t="shared" si="0"/>
        <v>1192.7292</v>
      </c>
      <c r="D18" s="3">
        <v>4155</v>
      </c>
      <c r="E18">
        <f t="shared" si="1"/>
        <v>0.28705877256317691</v>
      </c>
    </row>
    <row r="19" spans="1:5">
      <c r="A19" s="2" t="s">
        <v>17</v>
      </c>
      <c r="B19" s="8">
        <v>10162.09</v>
      </c>
      <c r="C19">
        <f t="shared" si="0"/>
        <v>101.62090000000001</v>
      </c>
      <c r="D19" s="3">
        <v>2984</v>
      </c>
      <c r="E19">
        <f t="shared" si="1"/>
        <v>3.4055261394101879E-2</v>
      </c>
    </row>
    <row r="20" spans="1:5">
      <c r="A20" s="2" t="s">
        <v>18</v>
      </c>
      <c r="B20" s="8">
        <v>85163.22</v>
      </c>
      <c r="C20">
        <f t="shared" si="0"/>
        <v>851.63220000000001</v>
      </c>
      <c r="D20" s="3">
        <v>2454</v>
      </c>
      <c r="E20">
        <f t="shared" si="1"/>
        <v>0.34703838630806849</v>
      </c>
    </row>
    <row r="21" spans="1:5">
      <c r="A21" s="2" t="s">
        <v>19</v>
      </c>
      <c r="B21" s="8">
        <v>27435.83</v>
      </c>
      <c r="C21">
        <f t="shared" si="0"/>
        <v>274.35830000000004</v>
      </c>
      <c r="D21" s="3">
        <v>4540</v>
      </c>
      <c r="E21">
        <f t="shared" si="1"/>
        <v>6.0431343612334813E-2</v>
      </c>
    </row>
    <row r="22" spans="1:5">
      <c r="A22" s="2" t="s">
        <v>20</v>
      </c>
      <c r="B22" s="8">
        <v>35235.78</v>
      </c>
      <c r="C22">
        <f t="shared" si="0"/>
        <v>352.3578</v>
      </c>
      <c r="D22" s="3">
        <v>2813</v>
      </c>
      <c r="E22">
        <f t="shared" si="1"/>
        <v>0.12526050479914683</v>
      </c>
    </row>
    <row r="23" spans="1:5">
      <c r="A23" s="2" t="s">
        <v>21</v>
      </c>
      <c r="B23" s="8">
        <v>10206.61</v>
      </c>
      <c r="C23">
        <f t="shared" si="0"/>
        <v>102.06610000000001</v>
      </c>
      <c r="D23" s="3">
        <v>1781</v>
      </c>
      <c r="E23">
        <f>C23/D23</f>
        <v>5.7308309938236948E-2</v>
      </c>
    </row>
    <row r="24" spans="1:5">
      <c r="A24" s="2" t="s">
        <v>22</v>
      </c>
      <c r="B24" s="8">
        <v>28132.15</v>
      </c>
      <c r="C24">
        <f t="shared" si="0"/>
        <v>281.32150000000001</v>
      </c>
      <c r="D24" s="3">
        <v>729</v>
      </c>
      <c r="E24">
        <f t="shared" si="1"/>
        <v>0.38590054869684504</v>
      </c>
    </row>
    <row r="25" spans="1:5">
      <c r="A25" s="2" t="s">
        <v>23</v>
      </c>
      <c r="B25" s="8">
        <v>22152.1</v>
      </c>
      <c r="C25">
        <f t="shared" si="0"/>
        <v>221.52099999999999</v>
      </c>
      <c r="D25" s="3">
        <v>641</v>
      </c>
      <c r="E25">
        <f t="shared" si="1"/>
        <v>0.34558658346333854</v>
      </c>
    </row>
    <row r="27" spans="1:5">
      <c r="D27" t="s">
        <v>30</v>
      </c>
    </row>
    <row r="29" spans="1:5">
      <c r="D29" t="s">
        <v>32</v>
      </c>
      <c r="E29" s="6">
        <f>MAX(E5:E25)</f>
        <v>0.40652786041189937</v>
      </c>
    </row>
    <row r="30" spans="1:5">
      <c r="D30" t="s">
        <v>33</v>
      </c>
      <c r="E30" s="6">
        <f>MIN(E5:E25)</f>
        <v>3.4055261394101879E-2</v>
      </c>
    </row>
    <row r="32" spans="1:5">
      <c r="D32" t="s">
        <v>34</v>
      </c>
    </row>
    <row r="33" spans="4:5">
      <c r="D33" s="2" t="s">
        <v>3</v>
      </c>
      <c r="E33">
        <f t="shared" ref="E33:E53" si="2">(E5-E$30)/(E$29-E$30)</f>
        <v>0.50329973269248007</v>
      </c>
    </row>
    <row r="34" spans="4:5" ht="27">
      <c r="D34" s="2" t="s">
        <v>4</v>
      </c>
      <c r="E34">
        <f t="shared" si="2"/>
        <v>0.55488397270065415</v>
      </c>
    </row>
    <row r="35" spans="4:5" ht="27">
      <c r="D35" s="2" t="s">
        <v>5</v>
      </c>
      <c r="E35">
        <f t="shared" si="2"/>
        <v>0.24349726488983253</v>
      </c>
    </row>
    <row r="36" spans="4:5">
      <c r="D36" s="2" t="s">
        <v>6</v>
      </c>
      <c r="E36">
        <f t="shared" si="2"/>
        <v>0.16570331779611408</v>
      </c>
    </row>
    <row r="37" spans="4:5">
      <c r="D37" s="2" t="s">
        <v>7</v>
      </c>
      <c r="E37">
        <f t="shared" si="2"/>
        <v>0.712419182514478</v>
      </c>
    </row>
    <row r="38" spans="4:5" ht="27">
      <c r="D38" s="2" t="s">
        <v>8</v>
      </c>
      <c r="E38">
        <f t="shared" si="2"/>
        <v>1</v>
      </c>
    </row>
    <row r="39" spans="4:5" ht="27">
      <c r="D39" s="2" t="s">
        <v>9</v>
      </c>
      <c r="E39">
        <f t="shared" si="2"/>
        <v>0.77106822036785727</v>
      </c>
    </row>
    <row r="40" spans="4:5" ht="27">
      <c r="D40" s="2" t="s">
        <v>10</v>
      </c>
      <c r="E40">
        <f t="shared" si="2"/>
        <v>1.2029063883384471E-2</v>
      </c>
    </row>
    <row r="41" spans="4:5">
      <c r="D41" s="2" t="s">
        <v>11</v>
      </c>
      <c r="E41">
        <f t="shared" si="2"/>
        <v>1.678253422559367E-2</v>
      </c>
    </row>
    <row r="42" spans="4:5" ht="27">
      <c r="D42" s="2" t="s">
        <v>12</v>
      </c>
      <c r="E42">
        <f t="shared" si="2"/>
        <v>0.70843918704904751</v>
      </c>
    </row>
    <row r="43" spans="4:5">
      <c r="D43" s="2" t="s">
        <v>13</v>
      </c>
      <c r="E43">
        <f t="shared" si="2"/>
        <v>0.38361064340995377</v>
      </c>
    </row>
    <row r="44" spans="4:5">
      <c r="D44" s="2" t="s">
        <v>14</v>
      </c>
      <c r="E44">
        <f t="shared" si="2"/>
        <v>0.59017746870483057</v>
      </c>
    </row>
    <row r="45" spans="4:5">
      <c r="D45" s="2" t="s">
        <v>15</v>
      </c>
      <c r="E45">
        <f t="shared" si="2"/>
        <v>5.3487879046753423E-2</v>
      </c>
    </row>
    <row r="46" spans="4:5">
      <c r="D46" s="2" t="s">
        <v>16</v>
      </c>
      <c r="E46">
        <f t="shared" si="2"/>
        <v>0.6792540225408259</v>
      </c>
    </row>
    <row r="47" spans="4:5">
      <c r="D47" s="2" t="s">
        <v>17</v>
      </c>
      <c r="E47">
        <f t="shared" si="2"/>
        <v>0</v>
      </c>
    </row>
    <row r="48" spans="4:5" ht="27">
      <c r="D48" s="2" t="s">
        <v>18</v>
      </c>
      <c r="E48">
        <f t="shared" si="2"/>
        <v>0.84028496522776874</v>
      </c>
    </row>
    <row r="49" spans="4:5" ht="27">
      <c r="D49" s="2" t="s">
        <v>19</v>
      </c>
      <c r="E49">
        <f t="shared" si="2"/>
        <v>7.0813483428810914E-2</v>
      </c>
    </row>
    <row r="50" spans="4:5">
      <c r="D50" s="2" t="s">
        <v>20</v>
      </c>
      <c r="E50">
        <f t="shared" si="2"/>
        <v>0.24486430316096078</v>
      </c>
    </row>
    <row r="51" spans="4:5" ht="27">
      <c r="D51" s="2" t="s">
        <v>21</v>
      </c>
      <c r="E51">
        <f t="shared" si="2"/>
        <v>6.242888364258975E-2</v>
      </c>
    </row>
    <row r="52" spans="4:5">
      <c r="D52" s="2" t="s">
        <v>22</v>
      </c>
      <c r="E52">
        <f t="shared" si="2"/>
        <v>0.94462059284508948</v>
      </c>
    </row>
    <row r="53" spans="4:5">
      <c r="D53" s="2" t="s">
        <v>23</v>
      </c>
      <c r="E53">
        <f t="shared" si="2"/>
        <v>0.83638722120966291</v>
      </c>
    </row>
    <row r="55" spans="4:5">
      <c r="D55" t="s">
        <v>35</v>
      </c>
      <c r="E55">
        <f>(E3-E30)/(E29-E30)</f>
        <v>0.34426619090367594</v>
      </c>
    </row>
    <row r="57" spans="4:5">
      <c r="D57" t="s">
        <v>39</v>
      </c>
    </row>
    <row r="58" spans="4:5">
      <c r="D58" s="2" t="s">
        <v>3</v>
      </c>
      <c r="E58">
        <f>E33/E$55</f>
        <v>1.4619493461479665</v>
      </c>
    </row>
    <row r="59" spans="4:5" ht="27">
      <c r="D59" s="2" t="s">
        <v>4</v>
      </c>
      <c r="E59">
        <f t="shared" ref="E59:E77" si="3">E34/E$55</f>
        <v>1.6117875857751831</v>
      </c>
    </row>
    <row r="60" spans="4:5" ht="27">
      <c r="D60" s="2" t="s">
        <v>5</v>
      </c>
      <c r="E60">
        <f t="shared" si="3"/>
        <v>0.70729357492430012</v>
      </c>
    </row>
    <row r="61" spans="4:5">
      <c r="D61" s="2" t="s">
        <v>6</v>
      </c>
      <c r="E61">
        <f t="shared" si="3"/>
        <v>0.4813232381639157</v>
      </c>
    </row>
    <row r="62" spans="4:5">
      <c r="D62" s="2" t="s">
        <v>7</v>
      </c>
      <c r="E62">
        <f t="shared" si="3"/>
        <v>2.0693846835334742</v>
      </c>
    </row>
    <row r="63" spans="4:5" ht="27">
      <c r="D63" s="2" t="s">
        <v>8</v>
      </c>
      <c r="E63">
        <f t="shared" si="3"/>
        <v>2.9047290335860931</v>
      </c>
    </row>
    <row r="64" spans="4:5" ht="27">
      <c r="D64" s="2" t="s">
        <v>9</v>
      </c>
      <c r="E64">
        <f t="shared" si="3"/>
        <v>2.2397442465780748</v>
      </c>
    </row>
    <row r="65" spans="4:5" ht="27">
      <c r="D65" s="2" t="s">
        <v>10</v>
      </c>
      <c r="E65">
        <f t="shared" si="3"/>
        <v>3.4941171108928748E-2</v>
      </c>
    </row>
    <row r="66" spans="4:5">
      <c r="D66" s="2" t="s">
        <v>11</v>
      </c>
      <c r="E66">
        <f t="shared" si="3"/>
        <v>4.8748714422234232E-2</v>
      </c>
    </row>
    <row r="67" spans="4:5" ht="27">
      <c r="D67" s="2" t="s">
        <v>12</v>
      </c>
      <c r="E67">
        <f t="shared" si="3"/>
        <v>2.057823875151497</v>
      </c>
    </row>
    <row r="68" spans="4:5">
      <c r="D68" s="2" t="s">
        <v>13</v>
      </c>
      <c r="E68">
        <f t="shared" si="3"/>
        <v>1.1142849735055342</v>
      </c>
    </row>
    <row r="69" spans="4:5">
      <c r="D69" s="2" t="s">
        <v>14</v>
      </c>
      <c r="E69">
        <f t="shared" si="3"/>
        <v>1.7143056283152691</v>
      </c>
    </row>
    <row r="70" spans="4:5">
      <c r="D70" s="2" t="s">
        <v>15</v>
      </c>
      <c r="E70">
        <f t="shared" si="3"/>
        <v>0.15536779521204591</v>
      </c>
    </row>
    <row r="71" spans="4:5">
      <c r="D71" s="2" t="s">
        <v>16</v>
      </c>
      <c r="E71">
        <f t="shared" si="3"/>
        <v>1.9730488804544795</v>
      </c>
    </row>
    <row r="72" spans="4:5">
      <c r="D72" s="2" t="s">
        <v>17</v>
      </c>
      <c r="E72">
        <f t="shared" si="3"/>
        <v>0</v>
      </c>
    </row>
    <row r="73" spans="4:5" ht="27">
      <c r="D73" s="2" t="s">
        <v>18</v>
      </c>
      <c r="E73">
        <f t="shared" si="3"/>
        <v>2.4408001349829807</v>
      </c>
    </row>
    <row r="74" spans="4:5" ht="27">
      <c r="D74" s="2" t="s">
        <v>19</v>
      </c>
      <c r="E74">
        <f t="shared" si="3"/>
        <v>0.20569398128503474</v>
      </c>
    </row>
    <row r="75" spans="4:5">
      <c r="D75" s="2" t="s">
        <v>20</v>
      </c>
      <c r="E75">
        <f t="shared" si="3"/>
        <v>0.71126445068046973</v>
      </c>
    </row>
    <row r="76" spans="4:5" ht="27">
      <c r="D76" s="2" t="s">
        <v>21</v>
      </c>
      <c r="E76">
        <f t="shared" si="3"/>
        <v>0.18133899085099836</v>
      </c>
    </row>
    <row r="77" spans="4:5">
      <c r="D77" s="2" t="s">
        <v>22</v>
      </c>
      <c r="E77">
        <f t="shared" si="3"/>
        <v>2.7438668617604391</v>
      </c>
    </row>
    <row r="78" spans="4:5">
      <c r="D78" s="2" t="s">
        <v>23</v>
      </c>
      <c r="E78">
        <f>E53/E$55</f>
        <v>2.4294782447681018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AE709-9775-4BB0-A158-6D72020264A6}">
  <dimension ref="A1:B78"/>
  <sheetViews>
    <sheetView workbookViewId="0"/>
  </sheetViews>
  <sheetFormatPr defaultRowHeight="14.4"/>
  <cols>
    <col min="1" max="1" width="21.33203125" bestFit="1" customWidth="1"/>
    <col min="2" max="2" width="15.33203125" customWidth="1"/>
  </cols>
  <sheetData>
    <row r="1" spans="1:2" ht="26.4">
      <c r="A1" s="1" t="s">
        <v>0</v>
      </c>
      <c r="B1" s="1" t="s">
        <v>65</v>
      </c>
    </row>
    <row r="3" spans="1:2">
      <c r="A3" s="2" t="s">
        <v>31</v>
      </c>
      <c r="B3" s="12">
        <v>5971</v>
      </c>
    </row>
    <row r="5" spans="1:2">
      <c r="A5" s="2" t="s">
        <v>3</v>
      </c>
      <c r="B5" s="12">
        <v>5876</v>
      </c>
    </row>
    <row r="6" spans="1:2">
      <c r="A6" s="2" t="s">
        <v>4</v>
      </c>
      <c r="B6" s="12">
        <v>5082</v>
      </c>
    </row>
    <row r="7" spans="1:2">
      <c r="A7" s="2" t="s">
        <v>5</v>
      </c>
      <c r="B7" s="12">
        <v>5375</v>
      </c>
    </row>
    <row r="8" spans="1:2">
      <c r="A8" s="2" t="s">
        <v>6</v>
      </c>
      <c r="B8" s="12">
        <v>5310</v>
      </c>
    </row>
    <row r="9" spans="1:2">
      <c r="A9" s="2" t="s">
        <v>7</v>
      </c>
      <c r="B9" s="12">
        <v>4929</v>
      </c>
    </row>
    <row r="10" spans="1:2">
      <c r="A10" s="2" t="s">
        <v>8</v>
      </c>
      <c r="B10" s="12">
        <v>5420</v>
      </c>
    </row>
    <row r="11" spans="1:2">
      <c r="A11" s="2" t="s">
        <v>9</v>
      </c>
      <c r="B11" s="12">
        <v>4971</v>
      </c>
    </row>
    <row r="12" spans="1:2">
      <c r="A12" s="2" t="s">
        <v>10</v>
      </c>
      <c r="B12" s="12">
        <v>5979</v>
      </c>
    </row>
    <row r="13" spans="1:2">
      <c r="A13" s="2" t="s">
        <v>11</v>
      </c>
      <c r="B13" s="12">
        <v>5406</v>
      </c>
    </row>
    <row r="14" spans="1:2">
      <c r="A14" s="2" t="s">
        <v>12</v>
      </c>
      <c r="B14" s="12">
        <v>4737</v>
      </c>
    </row>
    <row r="15" spans="1:2">
      <c r="A15" s="2" t="s">
        <v>13</v>
      </c>
      <c r="B15" s="12">
        <v>5210</v>
      </c>
    </row>
    <row r="16" spans="1:2">
      <c r="A16" s="2" t="s">
        <v>14</v>
      </c>
      <c r="B16" s="12">
        <v>5221</v>
      </c>
    </row>
    <row r="17" spans="1:2">
      <c r="A17" s="2" t="s">
        <v>15</v>
      </c>
      <c r="B17" s="12">
        <v>5571</v>
      </c>
    </row>
    <row r="18" spans="1:2">
      <c r="A18" s="2" t="s">
        <v>16</v>
      </c>
      <c r="B18" s="12">
        <v>5400</v>
      </c>
    </row>
    <row r="19" spans="1:2">
      <c r="A19" s="2" t="s">
        <v>17</v>
      </c>
      <c r="B19" s="12">
        <v>5292</v>
      </c>
    </row>
    <row r="20" spans="1:2">
      <c r="A20" s="2" t="s">
        <v>18</v>
      </c>
      <c r="B20" s="12">
        <v>5085</v>
      </c>
    </row>
    <row r="21" spans="1:2">
      <c r="A21" s="2" t="s">
        <v>19</v>
      </c>
      <c r="B21" s="12">
        <v>5595</v>
      </c>
    </row>
    <row r="22" spans="1:2">
      <c r="A22" s="2" t="s">
        <v>20</v>
      </c>
      <c r="B22" s="12">
        <v>5911</v>
      </c>
    </row>
    <row r="23" spans="1:2">
      <c r="A23" s="2" t="s">
        <v>21</v>
      </c>
      <c r="B23" s="12">
        <v>6019</v>
      </c>
    </row>
    <row r="24" spans="1:2">
      <c r="A24" s="2" t="s">
        <v>22</v>
      </c>
      <c r="B24" s="12">
        <v>5018</v>
      </c>
    </row>
    <row r="25" spans="1:2">
      <c r="A25" s="2" t="s">
        <v>23</v>
      </c>
      <c r="B25" s="12">
        <v>6990</v>
      </c>
    </row>
    <row r="27" spans="1:2">
      <c r="A27" t="s">
        <v>30</v>
      </c>
    </row>
    <row r="29" spans="1:2">
      <c r="A29" t="s">
        <v>32</v>
      </c>
      <c r="B29" s="6">
        <f>MAX(B5:B25)</f>
        <v>6990</v>
      </c>
    </row>
    <row r="30" spans="1:2">
      <c r="A30" t="s">
        <v>33</v>
      </c>
      <c r="B30" s="6">
        <f>MIN(B5:B25)</f>
        <v>4737</v>
      </c>
    </row>
    <row r="32" spans="1:2">
      <c r="A32" t="s">
        <v>34</v>
      </c>
    </row>
    <row r="33" spans="1:2">
      <c r="A33" s="2" t="s">
        <v>3</v>
      </c>
      <c r="B33">
        <f>(B5-B$30)/(B$29-B$30)</f>
        <v>0.50554815801154018</v>
      </c>
    </row>
    <row r="34" spans="1:2">
      <c r="A34" s="2" t="s">
        <v>4</v>
      </c>
      <c r="B34">
        <f t="shared" ref="B34:B53" si="0">(B6-B$30)/(B$29-B$30)</f>
        <v>0.15312916111850866</v>
      </c>
    </row>
    <row r="35" spans="1:2">
      <c r="A35" s="2" t="s">
        <v>5</v>
      </c>
      <c r="B35">
        <f t="shared" si="0"/>
        <v>0.28317798490901019</v>
      </c>
    </row>
    <row r="36" spans="1:2">
      <c r="A36" s="2" t="s">
        <v>6</v>
      </c>
      <c r="B36">
        <f t="shared" si="0"/>
        <v>0.25432756324900135</v>
      </c>
    </row>
    <row r="37" spans="1:2">
      <c r="A37" s="2" t="s">
        <v>7</v>
      </c>
      <c r="B37">
        <f t="shared" si="0"/>
        <v>8.5219707057256996E-2</v>
      </c>
    </row>
    <row r="38" spans="1:2">
      <c r="A38" s="2" t="s">
        <v>8</v>
      </c>
      <c r="B38">
        <f t="shared" si="0"/>
        <v>0.3031513537505548</v>
      </c>
    </row>
    <row r="39" spans="1:2">
      <c r="A39" s="2" t="s">
        <v>9</v>
      </c>
      <c r="B39">
        <f t="shared" si="0"/>
        <v>0.10386151797603196</v>
      </c>
    </row>
    <row r="40" spans="1:2">
      <c r="A40" s="2" t="s">
        <v>10</v>
      </c>
      <c r="B40">
        <f t="shared" si="0"/>
        <v>0.55126498002663116</v>
      </c>
    </row>
    <row r="41" spans="1:2">
      <c r="A41" s="2" t="s">
        <v>11</v>
      </c>
      <c r="B41">
        <f t="shared" si="0"/>
        <v>0.2969374167776298</v>
      </c>
    </row>
    <row r="42" spans="1:2">
      <c r="A42" s="2" t="s">
        <v>12</v>
      </c>
      <c r="B42">
        <f t="shared" si="0"/>
        <v>0</v>
      </c>
    </row>
    <row r="43" spans="1:2">
      <c r="A43" s="2" t="s">
        <v>13</v>
      </c>
      <c r="B43">
        <f t="shared" si="0"/>
        <v>0.20994229915667997</v>
      </c>
    </row>
    <row r="44" spans="1:2">
      <c r="A44" s="2" t="s">
        <v>14</v>
      </c>
      <c r="B44">
        <f t="shared" si="0"/>
        <v>0.21482467820683532</v>
      </c>
    </row>
    <row r="45" spans="1:2">
      <c r="A45" s="2" t="s">
        <v>15</v>
      </c>
      <c r="B45">
        <f t="shared" si="0"/>
        <v>0.37017310252996005</v>
      </c>
    </row>
    <row r="46" spans="1:2">
      <c r="A46" s="2" t="s">
        <v>16</v>
      </c>
      <c r="B46">
        <f t="shared" si="0"/>
        <v>0.29427430093209056</v>
      </c>
    </row>
    <row r="47" spans="1:2">
      <c r="A47" s="2" t="s">
        <v>17</v>
      </c>
      <c r="B47">
        <f t="shared" si="0"/>
        <v>0.24633821571238348</v>
      </c>
    </row>
    <row r="48" spans="1:2">
      <c r="A48" s="2" t="s">
        <v>18</v>
      </c>
      <c r="B48">
        <f t="shared" si="0"/>
        <v>0.15446071904127828</v>
      </c>
    </row>
    <row r="49" spans="1:2">
      <c r="A49" s="2" t="s">
        <v>19</v>
      </c>
      <c r="B49">
        <f t="shared" si="0"/>
        <v>0.38082556591211719</v>
      </c>
    </row>
    <row r="50" spans="1:2">
      <c r="A50" s="2" t="s">
        <v>20</v>
      </c>
      <c r="B50">
        <f t="shared" si="0"/>
        <v>0.5210830004438527</v>
      </c>
    </row>
    <row r="51" spans="1:2">
      <c r="A51" s="2" t="s">
        <v>21</v>
      </c>
      <c r="B51">
        <f t="shared" si="0"/>
        <v>0.56901908566355974</v>
      </c>
    </row>
    <row r="52" spans="1:2">
      <c r="A52" s="2" t="s">
        <v>22</v>
      </c>
      <c r="B52">
        <f t="shared" si="0"/>
        <v>0.12472259209942299</v>
      </c>
    </row>
    <row r="53" spans="1:2">
      <c r="A53" s="2" t="s">
        <v>23</v>
      </c>
      <c r="B53">
        <f t="shared" si="0"/>
        <v>1</v>
      </c>
    </row>
    <row r="55" spans="1:2">
      <c r="A55" t="s">
        <v>35</v>
      </c>
      <c r="B55">
        <f>(B3-B30)/(B29-B30)</f>
        <v>0.54771415889924546</v>
      </c>
    </row>
    <row r="57" spans="1:2">
      <c r="A57" t="s">
        <v>39</v>
      </c>
    </row>
    <row r="58" spans="1:2">
      <c r="A58" s="2" t="s">
        <v>3</v>
      </c>
      <c r="B58">
        <f t="shared" ref="B58:B78" si="1">B33/B$55</f>
        <v>0.92301458670988656</v>
      </c>
    </row>
    <row r="59" spans="1:2">
      <c r="A59" s="2" t="s">
        <v>4</v>
      </c>
      <c r="B59">
        <f t="shared" si="1"/>
        <v>0.27957860615883307</v>
      </c>
    </row>
    <row r="60" spans="1:2">
      <c r="A60" s="2" t="s">
        <v>5</v>
      </c>
      <c r="B60">
        <f t="shared" si="1"/>
        <v>0.51701782820097242</v>
      </c>
    </row>
    <row r="61" spans="1:2">
      <c r="A61" s="2" t="s">
        <v>6</v>
      </c>
      <c r="B61">
        <f t="shared" si="1"/>
        <v>0.46434359805510539</v>
      </c>
    </row>
    <row r="62" spans="1:2">
      <c r="A62" s="2" t="s">
        <v>7</v>
      </c>
      <c r="B62">
        <f t="shared" si="1"/>
        <v>0.15559157212317667</v>
      </c>
    </row>
    <row r="63" spans="1:2">
      <c r="A63" s="2" t="s">
        <v>8</v>
      </c>
      <c r="B63">
        <f t="shared" si="1"/>
        <v>0.55348460291734192</v>
      </c>
    </row>
    <row r="64" spans="1:2">
      <c r="A64" s="2" t="s">
        <v>9</v>
      </c>
      <c r="B64">
        <f t="shared" si="1"/>
        <v>0.18962722852512157</v>
      </c>
    </row>
    <row r="65" spans="1:2">
      <c r="A65" s="2" t="s">
        <v>10</v>
      </c>
      <c r="B65">
        <f t="shared" si="1"/>
        <v>1.0064829821717991</v>
      </c>
    </row>
    <row r="66" spans="1:2">
      <c r="A66" s="2" t="s">
        <v>11</v>
      </c>
      <c r="B66">
        <f t="shared" si="1"/>
        <v>0.5421393841166936</v>
      </c>
    </row>
    <row r="67" spans="1:2">
      <c r="A67" s="2" t="s">
        <v>12</v>
      </c>
      <c r="B67">
        <f t="shared" si="1"/>
        <v>0</v>
      </c>
    </row>
    <row r="68" spans="1:2">
      <c r="A68" s="2" t="s">
        <v>13</v>
      </c>
      <c r="B68">
        <f t="shared" si="1"/>
        <v>0.38330632090761746</v>
      </c>
    </row>
    <row r="69" spans="1:2">
      <c r="A69" s="2" t="s">
        <v>14</v>
      </c>
      <c r="B69">
        <f t="shared" si="1"/>
        <v>0.39222042139384111</v>
      </c>
    </row>
    <row r="70" spans="1:2">
      <c r="A70" s="2" t="s">
        <v>15</v>
      </c>
      <c r="B70">
        <f t="shared" si="1"/>
        <v>0.67585089141004862</v>
      </c>
    </row>
    <row r="71" spans="1:2">
      <c r="A71" s="2" t="s">
        <v>16</v>
      </c>
      <c r="B71">
        <f t="shared" si="1"/>
        <v>0.53727714748784439</v>
      </c>
    </row>
    <row r="72" spans="1:2">
      <c r="A72" s="2" t="s">
        <v>17</v>
      </c>
      <c r="B72">
        <f t="shared" si="1"/>
        <v>0.44975688816855752</v>
      </c>
    </row>
    <row r="73" spans="1:2">
      <c r="A73" s="2" t="s">
        <v>18</v>
      </c>
      <c r="B73">
        <f t="shared" si="1"/>
        <v>0.28200972447325767</v>
      </c>
    </row>
    <row r="74" spans="1:2">
      <c r="A74" s="2" t="s">
        <v>19</v>
      </c>
      <c r="B74">
        <f t="shared" si="1"/>
        <v>0.6952998379254457</v>
      </c>
    </row>
    <row r="75" spans="1:2">
      <c r="A75" s="2" t="s">
        <v>20</v>
      </c>
      <c r="B75">
        <f t="shared" si="1"/>
        <v>0.95137763371150741</v>
      </c>
    </row>
    <row r="76" spans="1:2">
      <c r="A76" s="2" t="s">
        <v>21</v>
      </c>
      <c r="B76">
        <f t="shared" si="1"/>
        <v>1.0388978930307942</v>
      </c>
    </row>
    <row r="77" spans="1:2">
      <c r="A77" s="2" t="s">
        <v>22</v>
      </c>
      <c r="B77">
        <f t="shared" si="1"/>
        <v>0.22771474878444084</v>
      </c>
    </row>
    <row r="78" spans="1:2">
      <c r="A78" s="2" t="s">
        <v>23</v>
      </c>
      <c r="B78">
        <f t="shared" si="1"/>
        <v>1.825769854132901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F00B1-3609-4FA8-8E64-243FBAC07BF8}">
  <dimension ref="A1:B79"/>
  <sheetViews>
    <sheetView topLeftCell="A58" workbookViewId="0">
      <selection activeCell="B59" sqref="B59:B79"/>
    </sheetView>
  </sheetViews>
  <sheetFormatPr defaultRowHeight="14.4"/>
  <cols>
    <col min="1" max="1" width="21.33203125" bestFit="1" customWidth="1"/>
    <col min="2" max="2" width="15.33203125" customWidth="1"/>
  </cols>
  <sheetData>
    <row r="1" spans="1:2" ht="26.4">
      <c r="A1" s="1" t="s">
        <v>0</v>
      </c>
      <c r="B1" s="1" t="s">
        <v>66</v>
      </c>
    </row>
    <row r="3" spans="1:2">
      <c r="A3" s="2" t="s">
        <v>31</v>
      </c>
      <c r="B3" s="12">
        <v>857</v>
      </c>
    </row>
    <row r="5" spans="1:2">
      <c r="A5" s="2" t="s">
        <v>3</v>
      </c>
      <c r="B5" s="12">
        <v>34</v>
      </c>
    </row>
    <row r="6" spans="1:2">
      <c r="A6" s="2" t="s">
        <v>4</v>
      </c>
      <c r="B6" s="12">
        <v>18</v>
      </c>
    </row>
    <row r="7" spans="1:2">
      <c r="A7" s="2" t="s">
        <v>5</v>
      </c>
      <c r="B7" s="12">
        <v>33</v>
      </c>
    </row>
    <row r="8" spans="1:2">
      <c r="A8" s="2" t="s">
        <v>6</v>
      </c>
      <c r="B8" s="12">
        <v>33</v>
      </c>
    </row>
    <row r="9" spans="1:2">
      <c r="A9" s="2" t="s">
        <v>7</v>
      </c>
      <c r="B9" s="12">
        <v>21</v>
      </c>
    </row>
    <row r="10" spans="1:2">
      <c r="A10" s="2" t="s">
        <v>8</v>
      </c>
      <c r="B10" s="12">
        <v>44</v>
      </c>
    </row>
    <row r="11" spans="1:2">
      <c r="A11" s="2" t="s">
        <v>9</v>
      </c>
      <c r="B11" s="12">
        <v>49</v>
      </c>
    </row>
    <row r="12" spans="1:2">
      <c r="A12" s="2" t="s">
        <v>10</v>
      </c>
      <c r="B12" s="12">
        <v>27</v>
      </c>
    </row>
    <row r="13" spans="1:2">
      <c r="A13" s="2" t="s">
        <v>11</v>
      </c>
      <c r="B13" s="12">
        <v>10</v>
      </c>
    </row>
    <row r="14" spans="1:2">
      <c r="A14" s="2" t="s">
        <v>12</v>
      </c>
      <c r="B14" s="12">
        <v>24</v>
      </c>
    </row>
    <row r="15" spans="1:2">
      <c r="A15" s="2" t="s">
        <v>13</v>
      </c>
      <c r="B15" s="12">
        <v>8</v>
      </c>
    </row>
    <row r="16" spans="1:2">
      <c r="A16" s="2" t="s">
        <v>14</v>
      </c>
      <c r="B16" s="12">
        <v>20</v>
      </c>
    </row>
    <row r="17" spans="1:2">
      <c r="A17" s="2" t="s">
        <v>15</v>
      </c>
      <c r="B17" s="12">
        <v>61</v>
      </c>
    </row>
    <row r="18" spans="1:2">
      <c r="A18" s="2" t="s">
        <v>16</v>
      </c>
      <c r="B18" s="12">
        <v>88</v>
      </c>
    </row>
    <row r="19" spans="1:2">
      <c r="A19" s="2" t="s">
        <v>17</v>
      </c>
      <c r="B19" s="12">
        <v>45</v>
      </c>
    </row>
    <row r="20" spans="1:2">
      <c r="A20" s="2" t="s">
        <v>18</v>
      </c>
      <c r="B20" s="12">
        <v>65</v>
      </c>
    </row>
    <row r="21" spans="1:2">
      <c r="A21" s="2" t="s">
        <v>19</v>
      </c>
      <c r="B21" s="12">
        <v>126</v>
      </c>
    </row>
    <row r="22" spans="1:2">
      <c r="A22" s="2" t="s">
        <v>20</v>
      </c>
      <c r="B22" s="12">
        <v>25</v>
      </c>
    </row>
    <row r="23" spans="1:2">
      <c r="A23" s="2" t="s">
        <v>21</v>
      </c>
      <c r="B23" s="12">
        <v>35</v>
      </c>
    </row>
    <row r="24" spans="1:2">
      <c r="A24" s="2" t="s">
        <v>22</v>
      </c>
      <c r="B24" s="12">
        <v>11</v>
      </c>
    </row>
    <row r="25" spans="1:2">
      <c r="A25" s="2" t="s">
        <v>23</v>
      </c>
      <c r="B25" s="12">
        <v>80</v>
      </c>
    </row>
    <row r="27" spans="1:2">
      <c r="A27" t="s">
        <v>30</v>
      </c>
    </row>
    <row r="29" spans="1:2">
      <c r="A29" t="s">
        <v>32</v>
      </c>
      <c r="B29" s="6">
        <f>MAX(B5:B25)</f>
        <v>126</v>
      </c>
    </row>
    <row r="30" spans="1:2">
      <c r="A30" t="s">
        <v>33</v>
      </c>
      <c r="B30" s="6">
        <f>MIN(B5:B25)</f>
        <v>8</v>
      </c>
    </row>
    <row r="32" spans="1:2">
      <c r="A32" t="s">
        <v>34</v>
      </c>
    </row>
    <row r="33" spans="1:2">
      <c r="A33" s="2" t="s">
        <v>3</v>
      </c>
      <c r="B33">
        <f>(B5-B$30)/(B$29-B$30)</f>
        <v>0.22033898305084745</v>
      </c>
    </row>
    <row r="34" spans="1:2">
      <c r="A34" s="2" t="s">
        <v>4</v>
      </c>
      <c r="B34">
        <f t="shared" ref="B34:B53" si="0">(B6-B$30)/(B$29-B$30)</f>
        <v>8.4745762711864403E-2</v>
      </c>
    </row>
    <row r="35" spans="1:2">
      <c r="A35" s="2" t="s">
        <v>5</v>
      </c>
      <c r="B35">
        <f t="shared" si="0"/>
        <v>0.21186440677966101</v>
      </c>
    </row>
    <row r="36" spans="1:2">
      <c r="A36" s="2" t="s">
        <v>6</v>
      </c>
      <c r="B36">
        <f t="shared" si="0"/>
        <v>0.21186440677966101</v>
      </c>
    </row>
    <row r="37" spans="1:2">
      <c r="A37" s="2" t="s">
        <v>7</v>
      </c>
      <c r="B37">
        <f t="shared" si="0"/>
        <v>0.11016949152542373</v>
      </c>
    </row>
    <row r="38" spans="1:2">
      <c r="A38" s="2" t="s">
        <v>8</v>
      </c>
      <c r="B38">
        <f t="shared" si="0"/>
        <v>0.30508474576271188</v>
      </c>
    </row>
    <row r="39" spans="1:2">
      <c r="A39" s="2" t="s">
        <v>9</v>
      </c>
      <c r="B39">
        <f t="shared" si="0"/>
        <v>0.34745762711864409</v>
      </c>
    </row>
    <row r="40" spans="1:2">
      <c r="A40" s="2" t="s">
        <v>10</v>
      </c>
      <c r="B40">
        <f t="shared" si="0"/>
        <v>0.16101694915254236</v>
      </c>
    </row>
    <row r="41" spans="1:2">
      <c r="A41" s="2" t="s">
        <v>11</v>
      </c>
      <c r="B41">
        <f t="shared" si="0"/>
        <v>1.6949152542372881E-2</v>
      </c>
    </row>
    <row r="42" spans="1:2">
      <c r="A42" s="2" t="s">
        <v>12</v>
      </c>
      <c r="B42">
        <f t="shared" si="0"/>
        <v>0.13559322033898305</v>
      </c>
    </row>
    <row r="43" spans="1:2">
      <c r="A43" s="2" t="s">
        <v>13</v>
      </c>
      <c r="B43">
        <f t="shared" si="0"/>
        <v>0</v>
      </c>
    </row>
    <row r="44" spans="1:2">
      <c r="A44" s="2" t="s">
        <v>14</v>
      </c>
      <c r="B44">
        <f t="shared" si="0"/>
        <v>0.10169491525423729</v>
      </c>
    </row>
    <row r="45" spans="1:2">
      <c r="A45" s="2" t="s">
        <v>15</v>
      </c>
      <c r="B45">
        <f t="shared" si="0"/>
        <v>0.44915254237288138</v>
      </c>
    </row>
    <row r="46" spans="1:2">
      <c r="A46" s="2" t="s">
        <v>16</v>
      </c>
      <c r="B46">
        <f t="shared" si="0"/>
        <v>0.67796610169491522</v>
      </c>
    </row>
    <row r="47" spans="1:2">
      <c r="A47" s="2" t="s">
        <v>17</v>
      </c>
      <c r="B47">
        <f t="shared" si="0"/>
        <v>0.3135593220338983</v>
      </c>
    </row>
    <row r="48" spans="1:2">
      <c r="A48" s="2" t="s">
        <v>18</v>
      </c>
      <c r="B48">
        <f t="shared" si="0"/>
        <v>0.48305084745762711</v>
      </c>
    </row>
    <row r="49" spans="1:2">
      <c r="A49" s="2" t="s">
        <v>19</v>
      </c>
      <c r="B49">
        <f t="shared" si="0"/>
        <v>1</v>
      </c>
    </row>
    <row r="50" spans="1:2">
      <c r="A50" s="2" t="s">
        <v>20</v>
      </c>
      <c r="B50">
        <f t="shared" si="0"/>
        <v>0.1440677966101695</v>
      </c>
    </row>
    <row r="51" spans="1:2">
      <c r="A51" s="2" t="s">
        <v>21</v>
      </c>
      <c r="B51">
        <f t="shared" si="0"/>
        <v>0.2288135593220339</v>
      </c>
    </row>
    <row r="52" spans="1:2">
      <c r="A52" s="2" t="s">
        <v>22</v>
      </c>
      <c r="B52">
        <f t="shared" si="0"/>
        <v>2.5423728813559324E-2</v>
      </c>
    </row>
    <row r="53" spans="1:2">
      <c r="A53" s="2" t="s">
        <v>23</v>
      </c>
      <c r="B53">
        <f t="shared" si="0"/>
        <v>0.61016949152542377</v>
      </c>
    </row>
    <row r="55" spans="1:2">
      <c r="A55" t="s">
        <v>47</v>
      </c>
      <c r="B55">
        <f>B3/21</f>
        <v>40.80952380952381</v>
      </c>
    </row>
    <row r="56" spans="1:2">
      <c r="A56" t="s">
        <v>35</v>
      </c>
      <c r="B56">
        <f>(B55-B30)/(B29-B30)</f>
        <v>0.27804681194511705</v>
      </c>
    </row>
    <row r="58" spans="1:2">
      <c r="A58" t="s">
        <v>39</v>
      </c>
    </row>
    <row r="59" spans="1:2">
      <c r="A59" s="2" t="s">
        <v>3</v>
      </c>
      <c r="B59">
        <f t="shared" ref="B59:B79" si="1">B33/B$56</f>
        <v>0.79245283018867918</v>
      </c>
    </row>
    <row r="60" spans="1:2">
      <c r="A60" s="2" t="s">
        <v>4</v>
      </c>
      <c r="B60">
        <f t="shared" si="1"/>
        <v>0.30478955007256892</v>
      </c>
    </row>
    <row r="61" spans="1:2">
      <c r="A61" s="2" t="s">
        <v>5</v>
      </c>
      <c r="B61">
        <f t="shared" si="1"/>
        <v>0.76197387518142223</v>
      </c>
    </row>
    <row r="62" spans="1:2">
      <c r="A62" s="2" t="s">
        <v>6</v>
      </c>
      <c r="B62">
        <f t="shared" si="1"/>
        <v>0.76197387518142223</v>
      </c>
    </row>
    <row r="63" spans="1:2">
      <c r="A63" s="2" t="s">
        <v>7</v>
      </c>
      <c r="B63">
        <f t="shared" si="1"/>
        <v>0.39622641509433959</v>
      </c>
    </row>
    <row r="64" spans="1:2">
      <c r="A64" s="2" t="s">
        <v>8</v>
      </c>
      <c r="B64">
        <f t="shared" si="1"/>
        <v>1.0972423802612481</v>
      </c>
    </row>
    <row r="65" spans="1:2">
      <c r="A65" s="2" t="s">
        <v>9</v>
      </c>
      <c r="B65">
        <f t="shared" si="1"/>
        <v>1.2496371552975327</v>
      </c>
    </row>
    <row r="66" spans="1:2">
      <c r="A66" s="2" t="s">
        <v>10</v>
      </c>
      <c r="B66">
        <f t="shared" si="1"/>
        <v>0.57910014513788088</v>
      </c>
    </row>
    <row r="67" spans="1:2">
      <c r="A67" s="2" t="s">
        <v>11</v>
      </c>
      <c r="B67">
        <f t="shared" si="1"/>
        <v>6.0957910014513783E-2</v>
      </c>
    </row>
    <row r="68" spans="1:2">
      <c r="A68" s="2" t="s">
        <v>12</v>
      </c>
      <c r="B68">
        <f t="shared" si="1"/>
        <v>0.48766328011611026</v>
      </c>
    </row>
    <row r="69" spans="1:2">
      <c r="A69" s="2" t="s">
        <v>13</v>
      </c>
      <c r="B69">
        <f t="shared" si="1"/>
        <v>0</v>
      </c>
    </row>
    <row r="70" spans="1:2">
      <c r="A70" s="2" t="s">
        <v>14</v>
      </c>
      <c r="B70">
        <f t="shared" si="1"/>
        <v>0.36574746008708275</v>
      </c>
    </row>
    <row r="71" spans="1:2">
      <c r="A71" s="2" t="s">
        <v>15</v>
      </c>
      <c r="B71">
        <f t="shared" si="1"/>
        <v>1.6153846153846154</v>
      </c>
    </row>
    <row r="72" spans="1:2">
      <c r="A72" s="2" t="s">
        <v>16</v>
      </c>
      <c r="B72">
        <f t="shared" si="1"/>
        <v>2.4383164005805513</v>
      </c>
    </row>
    <row r="73" spans="1:2">
      <c r="A73" s="2" t="s">
        <v>17</v>
      </c>
      <c r="B73">
        <f t="shared" si="1"/>
        <v>1.1277213352685049</v>
      </c>
    </row>
    <row r="74" spans="1:2">
      <c r="A74" s="2" t="s">
        <v>18</v>
      </c>
      <c r="B74">
        <f t="shared" si="1"/>
        <v>1.7373004354136428</v>
      </c>
    </row>
    <row r="75" spans="1:2">
      <c r="A75" s="2" t="s">
        <v>19</v>
      </c>
      <c r="B75">
        <f t="shared" si="1"/>
        <v>3.5965166908563133</v>
      </c>
    </row>
    <row r="76" spans="1:2">
      <c r="A76" s="2" t="s">
        <v>20</v>
      </c>
      <c r="B76">
        <f t="shared" si="1"/>
        <v>0.51814223512336721</v>
      </c>
    </row>
    <row r="77" spans="1:2">
      <c r="A77" s="2" t="s">
        <v>21</v>
      </c>
      <c r="B77">
        <f t="shared" si="1"/>
        <v>0.82293178519593613</v>
      </c>
    </row>
    <row r="78" spans="1:2">
      <c r="A78" s="2" t="s">
        <v>22</v>
      </c>
      <c r="B78">
        <f t="shared" si="1"/>
        <v>9.1436865021770689E-2</v>
      </c>
    </row>
    <row r="79" spans="1:2">
      <c r="A79" s="2" t="s">
        <v>23</v>
      </c>
      <c r="B79">
        <f t="shared" si="1"/>
        <v>2.1944847605224962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4C0C9-9F88-4182-BED9-40F79327E358}">
  <dimension ref="A1:D78"/>
  <sheetViews>
    <sheetView workbookViewId="0"/>
  </sheetViews>
  <sheetFormatPr defaultRowHeight="14.4"/>
  <cols>
    <col min="1" max="1" width="21.33203125" bestFit="1" customWidth="1"/>
    <col min="2" max="2" width="18.44140625" customWidth="1"/>
    <col min="3" max="3" width="12.77734375" customWidth="1"/>
    <col min="4" max="4" width="18.77734375" customWidth="1"/>
  </cols>
  <sheetData>
    <row r="1" spans="1:4" ht="52.8">
      <c r="A1" s="1" t="s">
        <v>0</v>
      </c>
      <c r="B1" s="1" t="s">
        <v>67</v>
      </c>
      <c r="C1" s="1" t="s">
        <v>68</v>
      </c>
      <c r="D1" s="1" t="s">
        <v>69</v>
      </c>
    </row>
    <row r="3" spans="1:4">
      <c r="A3" s="2" t="s">
        <v>31</v>
      </c>
      <c r="B3" s="12">
        <f>SUM(B5:B25)</f>
        <v>108169</v>
      </c>
      <c r="C3" s="8">
        <v>918435.64</v>
      </c>
      <c r="D3">
        <f>SUM(B3/C3)</f>
        <v>0.1177752640348321</v>
      </c>
    </row>
    <row r="5" spans="1:4">
      <c r="A5" s="2" t="s">
        <v>3</v>
      </c>
      <c r="B5" s="12">
        <v>2159</v>
      </c>
      <c r="C5" s="8">
        <v>67785.31</v>
      </c>
      <c r="D5">
        <f>SUM(B5/C5)</f>
        <v>3.1850558771509642E-2</v>
      </c>
    </row>
    <row r="6" spans="1:4">
      <c r="A6" s="2" t="s">
        <v>4</v>
      </c>
      <c r="B6">
        <v>165</v>
      </c>
      <c r="C6" s="8">
        <v>29586.25</v>
      </c>
      <c r="D6">
        <f t="shared" ref="D6:D25" si="0">SUM(B6/C6)</f>
        <v>5.5769149520469817E-3</v>
      </c>
    </row>
    <row r="7" spans="1:4">
      <c r="A7" s="2" t="s">
        <v>5</v>
      </c>
      <c r="B7" s="12">
        <v>9244</v>
      </c>
      <c r="C7" s="8">
        <v>55738.89</v>
      </c>
      <c r="D7">
        <f t="shared" si="0"/>
        <v>0.16584470914293414</v>
      </c>
    </row>
    <row r="8" spans="1:4">
      <c r="A8" s="2" t="s">
        <v>6</v>
      </c>
      <c r="B8" s="12">
        <v>4186</v>
      </c>
      <c r="C8" s="8">
        <v>34728.089999999997</v>
      </c>
      <c r="D8">
        <f t="shared" si="0"/>
        <v>0.12053643030756947</v>
      </c>
    </row>
    <row r="9" spans="1:4">
      <c r="A9" s="2" t="s">
        <v>7</v>
      </c>
      <c r="B9">
        <v>686</v>
      </c>
      <c r="C9" s="8">
        <v>37785.78</v>
      </c>
      <c r="D9">
        <f t="shared" si="0"/>
        <v>1.8154977877921273E-2</v>
      </c>
    </row>
    <row r="10" spans="1:4">
      <c r="A10" s="2" t="s">
        <v>8</v>
      </c>
      <c r="B10">
        <v>770</v>
      </c>
      <c r="C10" s="8">
        <v>71061.070000000007</v>
      </c>
      <c r="D10">
        <f t="shared" si="0"/>
        <v>1.0835750151243148E-2</v>
      </c>
    </row>
    <row r="11" spans="1:4">
      <c r="A11" s="2" t="s">
        <v>9</v>
      </c>
      <c r="B11" s="12">
        <v>5611</v>
      </c>
      <c r="C11" s="8">
        <v>84811.86</v>
      </c>
      <c r="D11">
        <f t="shared" si="0"/>
        <v>6.6158200044191928E-2</v>
      </c>
    </row>
    <row r="12" spans="1:4">
      <c r="A12" s="2" t="s">
        <v>10</v>
      </c>
      <c r="B12" s="12">
        <v>4509</v>
      </c>
      <c r="C12" s="8">
        <v>13826.63</v>
      </c>
      <c r="D12">
        <f t="shared" si="0"/>
        <v>0.3261098329817172</v>
      </c>
    </row>
    <row r="13" spans="1:4">
      <c r="A13" s="2" t="s">
        <v>11</v>
      </c>
      <c r="B13" s="12">
        <v>15471</v>
      </c>
      <c r="C13" s="8">
        <v>21575.96</v>
      </c>
      <c r="D13">
        <f t="shared" si="0"/>
        <v>0.71704804791999988</v>
      </c>
    </row>
    <row r="14" spans="1:4">
      <c r="A14" s="2" t="s">
        <v>12</v>
      </c>
      <c r="B14" s="12">
        <v>10659</v>
      </c>
      <c r="C14" s="8">
        <v>60300.92</v>
      </c>
      <c r="D14">
        <f t="shared" si="0"/>
        <v>0.17676347226543143</v>
      </c>
    </row>
    <row r="15" spans="1:4">
      <c r="A15" s="2" t="s">
        <v>13</v>
      </c>
      <c r="B15" s="12">
        <v>3189</v>
      </c>
      <c r="C15" s="8">
        <v>32256.11</v>
      </c>
      <c r="D15">
        <f t="shared" si="0"/>
        <v>9.8864990229758018E-2</v>
      </c>
    </row>
    <row r="16" spans="1:4">
      <c r="A16" s="2" t="s">
        <v>14</v>
      </c>
      <c r="B16" s="12">
        <v>9082</v>
      </c>
      <c r="C16" s="8">
        <v>51537.68</v>
      </c>
      <c r="D16">
        <f t="shared" si="0"/>
        <v>0.17622058268823898</v>
      </c>
    </row>
    <row r="17" spans="1:4">
      <c r="A17" s="2" t="s">
        <v>15</v>
      </c>
      <c r="B17" s="12">
        <v>7443</v>
      </c>
      <c r="C17" s="8">
        <v>19680.39</v>
      </c>
      <c r="D17">
        <f t="shared" si="0"/>
        <v>0.37819372481947766</v>
      </c>
    </row>
    <row r="18" spans="1:4">
      <c r="A18" s="2" t="s">
        <v>16</v>
      </c>
      <c r="B18" s="12">
        <v>20216</v>
      </c>
      <c r="C18" s="8">
        <v>119272.92</v>
      </c>
      <c r="D18">
        <f t="shared" si="0"/>
        <v>0.16949362856212458</v>
      </c>
    </row>
    <row r="19" spans="1:4">
      <c r="A19" s="2" t="s">
        <v>17</v>
      </c>
      <c r="B19" s="12">
        <v>2815</v>
      </c>
      <c r="C19" s="8">
        <v>10162.09</v>
      </c>
      <c r="D19">
        <f t="shared" si="0"/>
        <v>0.2770099457887108</v>
      </c>
    </row>
    <row r="20" spans="1:4">
      <c r="A20" s="2" t="s">
        <v>18</v>
      </c>
      <c r="B20" s="12">
        <v>4470</v>
      </c>
      <c r="C20" s="8">
        <v>85163.22</v>
      </c>
      <c r="D20">
        <f t="shared" si="0"/>
        <v>5.2487447045802167E-2</v>
      </c>
    </row>
    <row r="21" spans="1:4">
      <c r="A21" s="2" t="s">
        <v>19</v>
      </c>
      <c r="B21" s="12">
        <v>3188</v>
      </c>
      <c r="C21" s="8">
        <v>27435.83</v>
      </c>
      <c r="D21">
        <f t="shared" si="0"/>
        <v>0.11619841645031333</v>
      </c>
    </row>
    <row r="22" spans="1:4">
      <c r="A22" s="2" t="s">
        <v>20</v>
      </c>
      <c r="B22" s="12">
        <v>1973</v>
      </c>
      <c r="C22" s="8">
        <v>35235.78</v>
      </c>
      <c r="D22">
        <f t="shared" si="0"/>
        <v>5.5994219512098216E-2</v>
      </c>
    </row>
    <row r="23" spans="1:4">
      <c r="A23" s="2" t="s">
        <v>21</v>
      </c>
      <c r="B23">
        <v>731</v>
      </c>
      <c r="C23" s="8">
        <v>10206.61</v>
      </c>
      <c r="D23">
        <f t="shared" si="0"/>
        <v>7.1620253933480357E-2</v>
      </c>
    </row>
    <row r="24" spans="1:4">
      <c r="A24" s="2" t="s">
        <v>22</v>
      </c>
      <c r="B24" s="12">
        <v>1174</v>
      </c>
      <c r="C24" s="8">
        <v>28132.15</v>
      </c>
      <c r="D24">
        <f t="shared" si="0"/>
        <v>4.1731613118798243E-2</v>
      </c>
    </row>
    <row r="25" spans="1:4">
      <c r="A25" s="2" t="s">
        <v>23</v>
      </c>
      <c r="B25">
        <v>428</v>
      </c>
      <c r="C25" s="8">
        <v>22152.1</v>
      </c>
      <c r="D25">
        <f t="shared" si="0"/>
        <v>1.9320967312354134E-2</v>
      </c>
    </row>
    <row r="27" spans="1:4">
      <c r="C27" t="s">
        <v>30</v>
      </c>
    </row>
    <row r="29" spans="1:4">
      <c r="C29" t="s">
        <v>32</v>
      </c>
      <c r="D29" s="6">
        <f>MAX(D5:D25)</f>
        <v>0.71704804791999988</v>
      </c>
    </row>
    <row r="30" spans="1:4">
      <c r="C30" t="s">
        <v>33</v>
      </c>
      <c r="D30" s="6">
        <f>MIN(D5:D25)</f>
        <v>5.5769149520469817E-3</v>
      </c>
    </row>
    <row r="32" spans="1:4">
      <c r="C32" t="s">
        <v>34</v>
      </c>
    </row>
    <row r="33" spans="3:4">
      <c r="C33" s="2" t="s">
        <v>3</v>
      </c>
      <c r="D33">
        <f>(D5-D$30)/(D$29-D$30)</f>
        <v>3.6928615374541292E-2</v>
      </c>
    </row>
    <row r="34" spans="3:4" ht="27">
      <c r="C34" s="2" t="s">
        <v>4</v>
      </c>
      <c r="D34">
        <f t="shared" ref="D34:D53" si="1">(D6-D$30)/(D$29-D$30)</f>
        <v>0</v>
      </c>
    </row>
    <row r="35" spans="3:4" ht="27">
      <c r="C35" s="2" t="s">
        <v>5</v>
      </c>
      <c r="D35">
        <f t="shared" si="1"/>
        <v>0.22526253949660408</v>
      </c>
    </row>
    <row r="36" spans="3:4">
      <c r="C36" s="2" t="s">
        <v>6</v>
      </c>
      <c r="D36">
        <f t="shared" si="1"/>
        <v>0.16158001362045513</v>
      </c>
    </row>
    <row r="37" spans="3:4">
      <c r="C37" s="2" t="s">
        <v>7</v>
      </c>
      <c r="D37">
        <f t="shared" si="1"/>
        <v>1.7678950477448042E-2</v>
      </c>
    </row>
    <row r="38" spans="3:4" ht="27">
      <c r="C38" s="2" t="s">
        <v>8</v>
      </c>
      <c r="D38">
        <f t="shared" si="1"/>
        <v>7.3914948274268807E-3</v>
      </c>
    </row>
    <row r="39" spans="3:4" ht="27">
      <c r="C39" s="2" t="s">
        <v>9</v>
      </c>
      <c r="D39">
        <f t="shared" si="1"/>
        <v>8.5149322699047195E-2</v>
      </c>
    </row>
    <row r="40" spans="3:4" ht="27">
      <c r="C40" s="2" t="s">
        <v>10</v>
      </c>
      <c r="D40">
        <f t="shared" si="1"/>
        <v>0.45052132571077635</v>
      </c>
    </row>
    <row r="41" spans="3:4">
      <c r="C41" s="2" t="s">
        <v>11</v>
      </c>
      <c r="D41">
        <f t="shared" si="1"/>
        <v>1</v>
      </c>
    </row>
    <row r="42" spans="3:4" ht="27">
      <c r="C42" s="2" t="s">
        <v>12</v>
      </c>
      <c r="D42">
        <f t="shared" si="1"/>
        <v>0.24060928037834428</v>
      </c>
    </row>
    <row r="43" spans="3:4" ht="27">
      <c r="C43" s="2" t="s">
        <v>13</v>
      </c>
      <c r="D43">
        <f t="shared" si="1"/>
        <v>0.13111997234315484</v>
      </c>
    </row>
    <row r="44" spans="3:4" ht="27">
      <c r="C44" s="2" t="s">
        <v>14</v>
      </c>
      <c r="D44">
        <f t="shared" si="1"/>
        <v>0.2398462282290213</v>
      </c>
    </row>
    <row r="45" spans="3:4">
      <c r="C45" s="2" t="s">
        <v>15</v>
      </c>
      <c r="D45">
        <f t="shared" si="1"/>
        <v>0.52372723586554082</v>
      </c>
    </row>
    <row r="46" spans="3:4" ht="27">
      <c r="C46" s="2" t="s">
        <v>16</v>
      </c>
      <c r="D46">
        <f t="shared" si="1"/>
        <v>0.23039123586966523</v>
      </c>
    </row>
    <row r="47" spans="3:4" ht="27">
      <c r="C47" s="2" t="s">
        <v>17</v>
      </c>
      <c r="D47">
        <f t="shared" si="1"/>
        <v>0.3815095486788922</v>
      </c>
    </row>
    <row r="48" spans="3:4" ht="27">
      <c r="C48" s="2" t="s">
        <v>18</v>
      </c>
      <c r="D48">
        <f t="shared" si="1"/>
        <v>6.5934554362120826E-2</v>
      </c>
    </row>
    <row r="49" spans="3:4" ht="27">
      <c r="C49" s="2" t="s">
        <v>19</v>
      </c>
      <c r="D49">
        <f t="shared" si="1"/>
        <v>0.15548276855141094</v>
      </c>
    </row>
    <row r="50" spans="3:4">
      <c r="C50" s="2" t="s">
        <v>20</v>
      </c>
      <c r="D50">
        <f t="shared" si="1"/>
        <v>7.0863457734021945E-2</v>
      </c>
    </row>
    <row r="51" spans="3:4" ht="27">
      <c r="C51" s="2" t="s">
        <v>21</v>
      </c>
      <c r="D51">
        <f t="shared" si="1"/>
        <v>9.2826449199602576E-2</v>
      </c>
    </row>
    <row r="52" spans="3:4">
      <c r="C52" s="2" t="s">
        <v>22</v>
      </c>
      <c r="D52">
        <f t="shared" si="1"/>
        <v>5.0816816721613631E-2</v>
      </c>
    </row>
    <row r="53" spans="3:4">
      <c r="C53" s="2" t="s">
        <v>23</v>
      </c>
      <c r="D53">
        <f t="shared" si="1"/>
        <v>1.9317793405015393E-2</v>
      </c>
    </row>
    <row r="55" spans="3:4">
      <c r="C55" t="s">
        <v>35</v>
      </c>
      <c r="D55">
        <f>(D3-D30)/(D29-D30)</f>
        <v>0.15769908838710242</v>
      </c>
    </row>
    <row r="57" spans="3:4">
      <c r="C57" t="s">
        <v>36</v>
      </c>
    </row>
    <row r="58" spans="3:4">
      <c r="C58" s="2" t="s">
        <v>3</v>
      </c>
      <c r="D58">
        <f>D33/D$55</f>
        <v>0.23417139409134044</v>
      </c>
    </row>
    <row r="59" spans="3:4" ht="27">
      <c r="C59" s="2" t="s">
        <v>4</v>
      </c>
      <c r="D59">
        <f t="shared" ref="D59:D77" si="2">D34/D$55</f>
        <v>0</v>
      </c>
    </row>
    <row r="60" spans="3:4" ht="27">
      <c r="C60" s="2" t="s">
        <v>5</v>
      </c>
      <c r="D60">
        <f t="shared" si="2"/>
        <v>1.4284327309721303</v>
      </c>
    </row>
    <row r="61" spans="3:4">
      <c r="C61" s="2" t="s">
        <v>6</v>
      </c>
      <c r="D61">
        <f t="shared" si="2"/>
        <v>1.0246096871773047</v>
      </c>
    </row>
    <row r="62" spans="3:4">
      <c r="C62" s="2" t="s">
        <v>7</v>
      </c>
      <c r="D62">
        <f t="shared" si="2"/>
        <v>0.11210559717410473</v>
      </c>
    </row>
    <row r="63" spans="3:4" ht="27">
      <c r="C63" s="2" t="s">
        <v>8</v>
      </c>
      <c r="D63">
        <f t="shared" si="2"/>
        <v>4.6870878601929837E-2</v>
      </c>
    </row>
    <row r="64" spans="3:4" ht="27">
      <c r="C64" s="2" t="s">
        <v>9</v>
      </c>
      <c r="D64">
        <f t="shared" si="2"/>
        <v>0.53994809716358017</v>
      </c>
    </row>
    <row r="65" spans="3:4" ht="27">
      <c r="C65" s="2" t="s">
        <v>10</v>
      </c>
      <c r="D65">
        <f t="shared" si="2"/>
        <v>2.8568416616644354</v>
      </c>
    </row>
    <row r="66" spans="3:4">
      <c r="C66" s="2" t="s">
        <v>11</v>
      </c>
      <c r="D66">
        <f t="shared" si="2"/>
        <v>6.3411907464253039</v>
      </c>
    </row>
    <row r="67" spans="3:4" ht="27">
      <c r="C67" s="2" t="s">
        <v>12</v>
      </c>
      <c r="D67">
        <f t="shared" si="2"/>
        <v>1.5257493422392083</v>
      </c>
    </row>
    <row r="68" spans="3:4" ht="27">
      <c r="C68" s="2" t="s">
        <v>13</v>
      </c>
      <c r="D68">
        <f t="shared" si="2"/>
        <v>0.83145675529395524</v>
      </c>
    </row>
    <row r="69" spans="3:4" ht="27">
      <c r="C69" s="2" t="s">
        <v>14</v>
      </c>
      <c r="D69">
        <f t="shared" si="2"/>
        <v>1.5209106830108814</v>
      </c>
    </row>
    <row r="70" spans="3:4">
      <c r="C70" s="2" t="s">
        <v>15</v>
      </c>
      <c r="D70">
        <f t="shared" si="2"/>
        <v>3.3210543017214702</v>
      </c>
    </row>
    <row r="71" spans="3:4" ht="27">
      <c r="C71" s="2" t="s">
        <v>16</v>
      </c>
      <c r="D71">
        <f t="shared" si="2"/>
        <v>1.4609547729542107</v>
      </c>
    </row>
    <row r="72" spans="3:4" ht="27">
      <c r="C72" s="2" t="s">
        <v>17</v>
      </c>
      <c r="D72">
        <f t="shared" si="2"/>
        <v>2.4192248197554851</v>
      </c>
    </row>
    <row r="73" spans="3:4" ht="27">
      <c r="C73" s="2" t="s">
        <v>18</v>
      </c>
      <c r="D73">
        <f t="shared" si="2"/>
        <v>0.41810358599075675</v>
      </c>
    </row>
    <row r="74" spans="3:4" ht="27">
      <c r="C74" s="2" t="s">
        <v>19</v>
      </c>
      <c r="D74">
        <f t="shared" si="2"/>
        <v>0.98594589316679437</v>
      </c>
    </row>
    <row r="75" spans="3:4">
      <c r="C75" s="2" t="s">
        <v>20</v>
      </c>
      <c r="D75">
        <f t="shared" si="2"/>
        <v>0.44935870244268061</v>
      </c>
    </row>
    <row r="76" spans="3:4" ht="27">
      <c r="C76" s="2" t="s">
        <v>21</v>
      </c>
      <c r="D76">
        <f t="shared" si="2"/>
        <v>0.58863022068803839</v>
      </c>
    </row>
    <row r="77" spans="3:4">
      <c r="C77" s="2" t="s">
        <v>22</v>
      </c>
      <c r="D77">
        <f t="shared" si="2"/>
        <v>0.32223912795788701</v>
      </c>
    </row>
    <row r="78" spans="3:4">
      <c r="C78" s="2" t="s">
        <v>23</v>
      </c>
      <c r="D78">
        <f>D53/D$55</f>
        <v>0.12249781278123938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3013E-2DD3-491F-BF93-F69819060190}">
  <dimension ref="A1:B78"/>
  <sheetViews>
    <sheetView topLeftCell="A55" workbookViewId="0">
      <selection activeCell="B78" sqref="B58:B78"/>
    </sheetView>
  </sheetViews>
  <sheetFormatPr defaultRowHeight="14.4"/>
  <cols>
    <col min="1" max="1" width="21.33203125" bestFit="1" customWidth="1"/>
    <col min="2" max="2" width="14.6640625" customWidth="1"/>
  </cols>
  <sheetData>
    <row r="1" spans="1:2" ht="52.8">
      <c r="A1" s="1" t="s">
        <v>0</v>
      </c>
      <c r="B1" s="1" t="s">
        <v>70</v>
      </c>
    </row>
    <row r="3" spans="1:2">
      <c r="A3" s="2" t="s">
        <v>31</v>
      </c>
      <c r="B3">
        <v>8.5</v>
      </c>
    </row>
    <row r="5" spans="1:2">
      <c r="A5" s="2" t="s">
        <v>3</v>
      </c>
      <c r="B5">
        <v>0.6</v>
      </c>
    </row>
    <row r="6" spans="1:2">
      <c r="A6" s="2" t="s">
        <v>4</v>
      </c>
      <c r="B6">
        <v>0.8</v>
      </c>
    </row>
    <row r="7" spans="1:2">
      <c r="A7" s="2" t="s">
        <v>5</v>
      </c>
      <c r="B7">
        <v>0</v>
      </c>
    </row>
    <row r="8" spans="1:2">
      <c r="A8" s="2" t="s">
        <v>6</v>
      </c>
      <c r="B8">
        <v>3.1</v>
      </c>
    </row>
    <row r="9" spans="1:2">
      <c r="A9" s="2" t="s">
        <v>7</v>
      </c>
      <c r="B9">
        <v>3.5</v>
      </c>
    </row>
    <row r="10" spans="1:2">
      <c r="A10" s="2" t="s">
        <v>8</v>
      </c>
      <c r="B10">
        <v>0</v>
      </c>
    </row>
    <row r="11" spans="1:2">
      <c r="A11" s="2" t="s">
        <v>9</v>
      </c>
      <c r="B11">
        <v>12.7</v>
      </c>
    </row>
    <row r="12" spans="1:2">
      <c r="A12" s="2" t="s">
        <v>10</v>
      </c>
      <c r="B12">
        <v>2.4</v>
      </c>
    </row>
    <row r="13" spans="1:2">
      <c r="A13" s="2" t="s">
        <v>11</v>
      </c>
      <c r="B13">
        <v>0.8</v>
      </c>
    </row>
    <row r="14" spans="1:2">
      <c r="A14" s="2" t="s">
        <v>12</v>
      </c>
      <c r="B14">
        <v>0</v>
      </c>
    </row>
    <row r="15" spans="1:2">
      <c r="A15" s="2" t="s">
        <v>13</v>
      </c>
      <c r="B15">
        <v>0</v>
      </c>
    </row>
    <row r="16" spans="1:2">
      <c r="A16" s="2" t="s">
        <v>14</v>
      </c>
      <c r="B16">
        <v>0.7</v>
      </c>
    </row>
    <row r="17" spans="1:2">
      <c r="A17" s="2" t="s">
        <v>15</v>
      </c>
      <c r="B17">
        <v>7.9</v>
      </c>
    </row>
    <row r="18" spans="1:2">
      <c r="A18" s="2" t="s">
        <v>16</v>
      </c>
      <c r="B18">
        <v>73.2</v>
      </c>
    </row>
    <row r="19" spans="1:2">
      <c r="A19" s="2" t="s">
        <v>17</v>
      </c>
      <c r="B19">
        <v>0.4</v>
      </c>
    </row>
    <row r="20" spans="1:2">
      <c r="A20" s="2" t="s">
        <v>18</v>
      </c>
      <c r="B20">
        <v>11</v>
      </c>
    </row>
    <row r="21" spans="1:2">
      <c r="A21" s="2" t="s">
        <v>19</v>
      </c>
      <c r="B21">
        <v>2.7</v>
      </c>
    </row>
    <row r="22" spans="1:2">
      <c r="A22" s="2" t="s">
        <v>20</v>
      </c>
      <c r="B22">
        <v>0</v>
      </c>
    </row>
    <row r="23" spans="1:2">
      <c r="A23" s="2" t="s">
        <v>21</v>
      </c>
      <c r="B23">
        <v>7.7</v>
      </c>
    </row>
    <row r="24" spans="1:2">
      <c r="A24" s="2" t="s">
        <v>22</v>
      </c>
      <c r="B24">
        <v>0</v>
      </c>
    </row>
    <row r="25" spans="1:2">
      <c r="A25" s="2" t="s">
        <v>23</v>
      </c>
      <c r="B25">
        <v>1.2</v>
      </c>
    </row>
    <row r="27" spans="1:2">
      <c r="A27" t="s">
        <v>30</v>
      </c>
    </row>
    <row r="29" spans="1:2">
      <c r="A29" t="s">
        <v>32</v>
      </c>
      <c r="B29" s="6">
        <f>MAX(B5:B25)</f>
        <v>73.2</v>
      </c>
    </row>
    <row r="30" spans="1:2">
      <c r="A30" t="s">
        <v>33</v>
      </c>
      <c r="B30" s="6">
        <f>MIN(B5:B25)</f>
        <v>0</v>
      </c>
    </row>
    <row r="32" spans="1:2">
      <c r="A32" t="s">
        <v>34</v>
      </c>
    </row>
    <row r="33" spans="1:2">
      <c r="A33" s="2" t="s">
        <v>3</v>
      </c>
      <c r="B33">
        <f>(B5-B$30)/(B$29-B$30)</f>
        <v>8.1967213114754085E-3</v>
      </c>
    </row>
    <row r="34" spans="1:2">
      <c r="A34" s="2" t="s">
        <v>4</v>
      </c>
      <c r="B34">
        <f t="shared" ref="B34:B53" si="0">(B6-B$30)/(B$29-B$30)</f>
        <v>1.092896174863388E-2</v>
      </c>
    </row>
    <row r="35" spans="1:2">
      <c r="A35" s="2" t="s">
        <v>5</v>
      </c>
      <c r="B35">
        <f t="shared" si="0"/>
        <v>0</v>
      </c>
    </row>
    <row r="36" spans="1:2">
      <c r="A36" s="2" t="s">
        <v>6</v>
      </c>
      <c r="B36">
        <f t="shared" si="0"/>
        <v>4.2349726775956283E-2</v>
      </c>
    </row>
    <row r="37" spans="1:2">
      <c r="A37" s="2" t="s">
        <v>7</v>
      </c>
      <c r="B37">
        <f t="shared" si="0"/>
        <v>4.7814207650273222E-2</v>
      </c>
    </row>
    <row r="38" spans="1:2">
      <c r="A38" s="2" t="s">
        <v>8</v>
      </c>
      <c r="B38">
        <f t="shared" si="0"/>
        <v>0</v>
      </c>
    </row>
    <row r="39" spans="1:2">
      <c r="A39" s="2" t="s">
        <v>9</v>
      </c>
      <c r="B39">
        <f t="shared" si="0"/>
        <v>0.17349726775956281</v>
      </c>
    </row>
    <row r="40" spans="1:2">
      <c r="A40" s="2" t="s">
        <v>10</v>
      </c>
      <c r="B40">
        <f t="shared" si="0"/>
        <v>3.2786885245901634E-2</v>
      </c>
    </row>
    <row r="41" spans="1:2">
      <c r="A41" s="2" t="s">
        <v>11</v>
      </c>
      <c r="B41">
        <f t="shared" si="0"/>
        <v>1.092896174863388E-2</v>
      </c>
    </row>
    <row r="42" spans="1:2">
      <c r="A42" s="2" t="s">
        <v>12</v>
      </c>
      <c r="B42">
        <f t="shared" si="0"/>
        <v>0</v>
      </c>
    </row>
    <row r="43" spans="1:2">
      <c r="A43" s="2" t="s">
        <v>13</v>
      </c>
      <c r="B43">
        <f t="shared" si="0"/>
        <v>0</v>
      </c>
    </row>
    <row r="44" spans="1:2">
      <c r="A44" s="2" t="s">
        <v>14</v>
      </c>
      <c r="B44">
        <f t="shared" si="0"/>
        <v>9.5628415300546433E-3</v>
      </c>
    </row>
    <row r="45" spans="1:2">
      <c r="A45" s="2" t="s">
        <v>15</v>
      </c>
      <c r="B45">
        <f t="shared" si="0"/>
        <v>0.10792349726775956</v>
      </c>
    </row>
    <row r="46" spans="1:2">
      <c r="A46" s="2" t="s">
        <v>16</v>
      </c>
      <c r="B46">
        <f t="shared" si="0"/>
        <v>1</v>
      </c>
    </row>
    <row r="47" spans="1:2">
      <c r="A47" s="2" t="s">
        <v>17</v>
      </c>
      <c r="B47">
        <f t="shared" si="0"/>
        <v>5.4644808743169399E-3</v>
      </c>
    </row>
    <row r="48" spans="1:2">
      <c r="A48" s="2" t="s">
        <v>18</v>
      </c>
      <c r="B48">
        <f t="shared" si="0"/>
        <v>0.15027322404371585</v>
      </c>
    </row>
    <row r="49" spans="1:2">
      <c r="A49" s="2" t="s">
        <v>19</v>
      </c>
      <c r="B49">
        <f t="shared" si="0"/>
        <v>3.6885245901639344E-2</v>
      </c>
    </row>
    <row r="50" spans="1:2">
      <c r="A50" s="2" t="s">
        <v>20</v>
      </c>
      <c r="B50">
        <f t="shared" si="0"/>
        <v>0</v>
      </c>
    </row>
    <row r="51" spans="1:2">
      <c r="A51" s="2" t="s">
        <v>21</v>
      </c>
      <c r="B51">
        <f t="shared" si="0"/>
        <v>0.10519125683060108</v>
      </c>
    </row>
    <row r="52" spans="1:2">
      <c r="A52" s="2" t="s">
        <v>22</v>
      </c>
      <c r="B52">
        <f t="shared" si="0"/>
        <v>0</v>
      </c>
    </row>
    <row r="53" spans="1:2">
      <c r="A53" s="2" t="s">
        <v>23</v>
      </c>
      <c r="B53">
        <f t="shared" si="0"/>
        <v>1.6393442622950817E-2</v>
      </c>
    </row>
    <row r="55" spans="1:2">
      <c r="A55" t="s">
        <v>35</v>
      </c>
      <c r="B55">
        <f>(B3-B30)/(B29-B30)</f>
        <v>0.11612021857923496</v>
      </c>
    </row>
    <row r="57" spans="1:2">
      <c r="A57" t="s">
        <v>39</v>
      </c>
    </row>
    <row r="58" spans="1:2">
      <c r="A58" s="2" t="s">
        <v>3</v>
      </c>
      <c r="B58">
        <f t="shared" ref="B58:B78" si="1">B33/B$55</f>
        <v>7.0588235294117646E-2</v>
      </c>
    </row>
    <row r="59" spans="1:2">
      <c r="A59" s="2" t="s">
        <v>4</v>
      </c>
      <c r="B59">
        <f t="shared" si="1"/>
        <v>9.4117647058823542E-2</v>
      </c>
    </row>
    <row r="60" spans="1:2">
      <c r="A60" s="2" t="s">
        <v>5</v>
      </c>
      <c r="B60">
        <f t="shared" si="1"/>
        <v>0</v>
      </c>
    </row>
    <row r="61" spans="1:2">
      <c r="A61" s="2" t="s">
        <v>6</v>
      </c>
      <c r="B61">
        <f t="shared" si="1"/>
        <v>0.36470588235294121</v>
      </c>
    </row>
    <row r="62" spans="1:2">
      <c r="A62" s="2" t="s">
        <v>7</v>
      </c>
      <c r="B62">
        <f t="shared" si="1"/>
        <v>0.41176470588235298</v>
      </c>
    </row>
    <row r="63" spans="1:2">
      <c r="A63" s="2" t="s">
        <v>8</v>
      </c>
      <c r="B63">
        <f t="shared" si="1"/>
        <v>0</v>
      </c>
    </row>
    <row r="64" spans="1:2">
      <c r="A64" s="2" t="s">
        <v>9</v>
      </c>
      <c r="B64">
        <f t="shared" si="1"/>
        <v>1.4941176470588233</v>
      </c>
    </row>
    <row r="65" spans="1:2">
      <c r="A65" s="2" t="s">
        <v>10</v>
      </c>
      <c r="B65">
        <f t="shared" si="1"/>
        <v>0.28235294117647058</v>
      </c>
    </row>
    <row r="66" spans="1:2">
      <c r="A66" s="2" t="s">
        <v>11</v>
      </c>
      <c r="B66">
        <f t="shared" si="1"/>
        <v>9.4117647058823542E-2</v>
      </c>
    </row>
    <row r="67" spans="1:2">
      <c r="A67" s="2" t="s">
        <v>12</v>
      </c>
      <c r="B67">
        <f t="shared" si="1"/>
        <v>0</v>
      </c>
    </row>
    <row r="68" spans="1:2">
      <c r="A68" s="2" t="s">
        <v>13</v>
      </c>
      <c r="B68">
        <f t="shared" si="1"/>
        <v>0</v>
      </c>
    </row>
    <row r="69" spans="1:2">
      <c r="A69" s="2" t="s">
        <v>14</v>
      </c>
      <c r="B69">
        <f t="shared" si="1"/>
        <v>8.2352941176470587E-2</v>
      </c>
    </row>
    <row r="70" spans="1:2">
      <c r="A70" s="2" t="s">
        <v>15</v>
      </c>
      <c r="B70">
        <f t="shared" si="1"/>
        <v>0.92941176470588238</v>
      </c>
    </row>
    <row r="71" spans="1:2">
      <c r="A71" s="2" t="s">
        <v>16</v>
      </c>
      <c r="B71">
        <f t="shared" si="1"/>
        <v>8.6117647058823543</v>
      </c>
    </row>
    <row r="72" spans="1:2">
      <c r="A72" s="2" t="s">
        <v>17</v>
      </c>
      <c r="B72">
        <f t="shared" si="1"/>
        <v>4.7058823529411771E-2</v>
      </c>
    </row>
    <row r="73" spans="1:2">
      <c r="A73" s="2" t="s">
        <v>18</v>
      </c>
      <c r="B73">
        <f t="shared" si="1"/>
        <v>1.2941176470588236</v>
      </c>
    </row>
    <row r="74" spans="1:2">
      <c r="A74" s="2" t="s">
        <v>19</v>
      </c>
      <c r="B74">
        <f t="shared" si="1"/>
        <v>0.31764705882352945</v>
      </c>
    </row>
    <row r="75" spans="1:2">
      <c r="A75" s="2" t="s">
        <v>20</v>
      </c>
      <c r="B75">
        <f t="shared" si="1"/>
        <v>0</v>
      </c>
    </row>
    <row r="76" spans="1:2">
      <c r="A76" s="2" t="s">
        <v>21</v>
      </c>
      <c r="B76">
        <f t="shared" si="1"/>
        <v>0.90588235294117647</v>
      </c>
    </row>
    <row r="77" spans="1:2">
      <c r="A77" s="2" t="s">
        <v>22</v>
      </c>
      <c r="B77">
        <f t="shared" si="1"/>
        <v>0</v>
      </c>
    </row>
    <row r="78" spans="1:2">
      <c r="A78" s="2" t="s">
        <v>23</v>
      </c>
      <c r="B78">
        <f t="shared" si="1"/>
        <v>0.14117647058823529</v>
      </c>
    </row>
  </sheetData>
  <pageMargins left="0.7" right="0.7" top="0.75" bottom="0.75" header="0.3" footer="0.3"/>
  <pageSetup orientation="portrait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503D3-4727-4FDE-ADAD-1AE67DA710FE}">
  <dimension ref="A1:AD77"/>
  <sheetViews>
    <sheetView tabSelected="1" topLeftCell="A55" workbookViewId="0">
      <selection activeCell="A56" sqref="A56"/>
    </sheetView>
  </sheetViews>
  <sheetFormatPr defaultRowHeight="14.4"/>
  <cols>
    <col min="1" max="1" width="21.6640625" bestFit="1" customWidth="1"/>
    <col min="2" max="2" width="12" bestFit="1" customWidth="1"/>
    <col min="3" max="3" width="17.77734375" customWidth="1"/>
    <col min="4" max="4" width="15.109375" customWidth="1"/>
    <col min="5" max="5" width="18.88671875" customWidth="1"/>
    <col min="6" max="6" width="19.44140625" customWidth="1"/>
    <col min="7" max="7" width="17.109375" customWidth="1"/>
    <col min="8" max="8" width="19.109375" customWidth="1"/>
    <col min="9" max="9" width="13.5546875" customWidth="1"/>
    <col min="10" max="10" width="19.21875" customWidth="1"/>
    <col min="11" max="11" width="16.44140625" customWidth="1"/>
    <col min="12" max="12" width="14.21875" customWidth="1"/>
    <col min="13" max="13" width="13.44140625" customWidth="1"/>
    <col min="14" max="14" width="14.5546875" customWidth="1"/>
    <col min="15" max="15" width="14.33203125" customWidth="1"/>
    <col min="16" max="16" width="10.6640625" customWidth="1"/>
    <col min="17" max="17" width="13.21875" customWidth="1"/>
    <col min="18" max="18" width="13" customWidth="1"/>
    <col min="19" max="19" width="20.21875" customWidth="1"/>
    <col min="20" max="20" width="18" customWidth="1"/>
    <col min="21" max="22" width="15.33203125" customWidth="1"/>
    <col min="23" max="23" width="18.77734375" customWidth="1"/>
    <col min="24" max="24" width="14.6640625" customWidth="1"/>
    <col min="25" max="25" width="23.5546875" customWidth="1"/>
    <col min="26" max="26" width="24.44140625" customWidth="1"/>
    <col min="27" max="27" width="23.5546875" customWidth="1"/>
    <col min="28" max="29" width="24.44140625" customWidth="1"/>
    <col min="30" max="30" width="23.6640625" customWidth="1"/>
  </cols>
  <sheetData>
    <row r="1" spans="1:30" ht="52.8">
      <c r="A1" s="1" t="s">
        <v>73</v>
      </c>
      <c r="B1" s="1" t="s">
        <v>24</v>
      </c>
      <c r="C1" s="1" t="s">
        <v>71</v>
      </c>
      <c r="D1" s="1" t="s">
        <v>40</v>
      </c>
      <c r="E1" s="9" t="s">
        <v>43</v>
      </c>
      <c r="F1" s="1" t="s">
        <v>27</v>
      </c>
      <c r="G1" s="1" t="s">
        <v>44</v>
      </c>
      <c r="H1" s="1" t="s">
        <v>45</v>
      </c>
      <c r="I1" s="1" t="s">
        <v>46</v>
      </c>
      <c r="J1" s="9" t="s">
        <v>50</v>
      </c>
      <c r="K1" s="1" t="s">
        <v>72</v>
      </c>
      <c r="L1" s="1" t="s">
        <v>53</v>
      </c>
      <c r="M1" s="1" t="s">
        <v>54</v>
      </c>
      <c r="N1" s="1" t="s">
        <v>55</v>
      </c>
      <c r="O1" s="1" t="s">
        <v>58</v>
      </c>
      <c r="P1" s="1" t="s">
        <v>59</v>
      </c>
      <c r="Q1" s="1" t="s">
        <v>60</v>
      </c>
      <c r="R1" s="1" t="s">
        <v>61</v>
      </c>
      <c r="S1" s="9" t="s">
        <v>63</v>
      </c>
      <c r="T1" s="1" t="s">
        <v>64</v>
      </c>
      <c r="U1" s="1" t="s">
        <v>65</v>
      </c>
      <c r="V1" s="1" t="s">
        <v>66</v>
      </c>
      <c r="W1" s="1" t="s">
        <v>69</v>
      </c>
      <c r="X1" s="1" t="s">
        <v>70</v>
      </c>
      <c r="Y1" s="9" t="s">
        <v>87</v>
      </c>
      <c r="Z1" s="9" t="s">
        <v>88</v>
      </c>
      <c r="AA1" s="9" t="s">
        <v>89</v>
      </c>
      <c r="AB1" s="9" t="s">
        <v>90</v>
      </c>
      <c r="AC1" s="9" t="s">
        <v>91</v>
      </c>
      <c r="AD1" s="9" t="s">
        <v>92</v>
      </c>
    </row>
    <row r="2" spans="1:30">
      <c r="A2" s="2" t="s">
        <v>3</v>
      </c>
      <c r="B2">
        <v>1.4241757625608764</v>
      </c>
      <c r="C2">
        <f>'Stopa polj zem'!E58</f>
        <v>1.4619493461479665</v>
      </c>
      <c r="D2">
        <v>0.35775862068965503</v>
      </c>
      <c r="E2">
        <v>0.97281906343966484</v>
      </c>
      <c r="F2">
        <v>1.2945747779125205</v>
      </c>
      <c r="G2">
        <v>6.6318114463052538E-2</v>
      </c>
      <c r="H2">
        <v>1.2323125062477094</v>
      </c>
      <c r="I2">
        <v>0.49411764705882355</v>
      </c>
      <c r="J2">
        <v>1.2292024321348105</v>
      </c>
      <c r="K2">
        <v>1.2213749894650792</v>
      </c>
      <c r="L2">
        <v>1.4239940387481371</v>
      </c>
      <c r="M2">
        <v>1.5514511873350927</v>
      </c>
      <c r="N2">
        <v>0.95266272189349099</v>
      </c>
      <c r="O2">
        <v>0.77662501512088111</v>
      </c>
      <c r="P2">
        <v>1.1666666666666665</v>
      </c>
      <c r="Q2">
        <v>1.4657754942088308</v>
      </c>
      <c r="R2">
        <v>2.5566807414299002</v>
      </c>
      <c r="S2">
        <v>0.33792276136543242</v>
      </c>
      <c r="T2">
        <v>0.47672429888168005</v>
      </c>
      <c r="U2">
        <v>0.92301458670988656</v>
      </c>
      <c r="V2">
        <v>0.79245283018867918</v>
      </c>
      <c r="W2">
        <v>0.23417139409134044</v>
      </c>
      <c r="X2">
        <v>7.0588235294117646E-2</v>
      </c>
      <c r="Y2">
        <f>SUM($C$28*Q2+$C$29*T2+$C$30*G2+$C$31*U2+$C$32*B2+$C$33*I2+$C$34*L2+$C$35*N2+$C$36*E2+$C$37*K2+$C$38*J2+$C$39*P2)</f>
        <v>0.87074632960832876</v>
      </c>
      <c r="Z2">
        <f>SUM($E$40*M2+$E$41*R2+$E$42*Q2-$E$43*X2)</f>
        <v>1.1164585403406404</v>
      </c>
      <c r="AA2">
        <f>SUM($G$44*C2+$G$45*S2-$G$46*D2+$G$47*W2)</f>
        <v>0.45674859872317247</v>
      </c>
      <c r="AB2">
        <f>SUM($I$48*H2+$I$49*F2)</f>
        <v>0.61646658878385896</v>
      </c>
      <c r="AC2">
        <f>SUM($K$50*O2)</f>
        <v>0.31448175884133822</v>
      </c>
      <c r="AD2">
        <f>SUM($B$53*Y2+$E$53*Z2+$G$53*AA2+$I$53*AB2+$K$53*AC2)</f>
        <v>0.77302154085544106</v>
      </c>
    </row>
    <row r="3" spans="1:30">
      <c r="A3" s="2" t="s">
        <v>4</v>
      </c>
      <c r="B3">
        <v>1.4896959899597011</v>
      </c>
      <c r="C3">
        <f>'Stopa polj zem'!E59</f>
        <v>1.6117875857751831</v>
      </c>
      <c r="D3">
        <v>0.89655172413793083</v>
      </c>
      <c r="E3">
        <v>0.39756158910076678</v>
      </c>
      <c r="F3">
        <v>1.3531035361235675</v>
      </c>
      <c r="G3">
        <v>1.8648474851119746E-2</v>
      </c>
      <c r="H3">
        <v>1.9290399136652643</v>
      </c>
      <c r="I3">
        <v>0.74117647058823533</v>
      </c>
      <c r="J3">
        <v>0.71605156051862806</v>
      </c>
      <c r="K3">
        <v>0.6283675202358443</v>
      </c>
      <c r="L3">
        <v>0.37555886736214611</v>
      </c>
      <c r="M3">
        <v>0.75725593667546187</v>
      </c>
      <c r="N3">
        <v>0.49704142011834307</v>
      </c>
      <c r="O3">
        <v>0</v>
      </c>
      <c r="P3">
        <v>0</v>
      </c>
      <c r="Q3">
        <v>0.27782373944091265</v>
      </c>
      <c r="R3">
        <v>1.2175982251485005</v>
      </c>
      <c r="S3">
        <v>1.3547961270834572</v>
      </c>
      <c r="T3">
        <v>0.24203780753877296</v>
      </c>
      <c r="U3">
        <v>0.27957860615883307</v>
      </c>
      <c r="V3">
        <v>0.30478955007256892</v>
      </c>
      <c r="W3">
        <v>0</v>
      </c>
      <c r="X3">
        <v>9.4117647058823542E-2</v>
      </c>
      <c r="Y3">
        <f t="shared" ref="Y3:Y22" si="0">SUM($C$28*Q3+$C$29*T3+$C$30*G3+$C$31*U3+$C$32*B3+$C$33*I3+$C$34*L3+$C$35*N3+$C$36*E3+$C$37*K3+$C$38*J3+$C$39*P3)</f>
        <v>0.43106709674781424</v>
      </c>
      <c r="Z3">
        <f t="shared" ref="Z3:Z23" si="1">SUM($E$40*M3+$E$41*R3+$E$42*Q3-$E$43*X3)</f>
        <v>0.45040964771208597</v>
      </c>
      <c r="AA3">
        <f t="shared" ref="AA3:AA22" si="2">SUM($G$44*C3+$G$45*S3-$G$46*D3+$G$47*W3)</f>
        <v>0.56636824258720309</v>
      </c>
      <c r="AB3">
        <f t="shared" ref="AB3:AB22" si="3">SUM($I$48*H3+$I$49*F3)</f>
        <v>0.8349794650620348</v>
      </c>
      <c r="AC3">
        <f t="shared" ref="AC3:AC22" si="4">SUM($K$50*O3)</f>
        <v>0</v>
      </c>
      <c r="AD3">
        <f t="shared" ref="AD3:AD22" si="5">SUM($B$53*Y3+$E$53*Z3+$G$53*AA3+$I$53*AB3+$K$53*AC3)</f>
        <v>0.46953002980625708</v>
      </c>
    </row>
    <row r="4" spans="1:30">
      <c r="A4" s="2" t="s">
        <v>5</v>
      </c>
      <c r="B4">
        <v>0.43928871805830749</v>
      </c>
      <c r="C4">
        <f>'Stopa polj zem'!E60</f>
        <v>0.70729357492430012</v>
      </c>
      <c r="D4">
        <v>1.6939655172413792</v>
      </c>
      <c r="E4">
        <v>0.51551084357234545</v>
      </c>
      <c r="F4">
        <v>0.53438079912598413</v>
      </c>
      <c r="G4">
        <v>2.3876757905331732E-2</v>
      </c>
      <c r="H4">
        <v>0.77858387706197663</v>
      </c>
      <c r="I4">
        <v>0.9882352941176471</v>
      </c>
      <c r="J4">
        <v>0.46934878736118851</v>
      </c>
      <c r="K4">
        <v>0.42635942324275355</v>
      </c>
      <c r="L4">
        <v>0.35991058122205666</v>
      </c>
      <c r="M4">
        <v>0.90501319261213731</v>
      </c>
      <c r="N4">
        <v>0.7455621301775146</v>
      </c>
      <c r="O4">
        <v>0.55866649009091029</v>
      </c>
      <c r="P4">
        <v>1.1666666666666665</v>
      </c>
      <c r="Q4">
        <v>0.75148044935992342</v>
      </c>
      <c r="R4">
        <v>1.2539182709511201</v>
      </c>
      <c r="S4">
        <v>0.44149473992696736</v>
      </c>
      <c r="T4">
        <v>0.33244145092684008</v>
      </c>
      <c r="U4">
        <v>0.51701782820097242</v>
      </c>
      <c r="V4">
        <v>0.76197387518142223</v>
      </c>
      <c r="W4">
        <v>1.4284327309721303</v>
      </c>
      <c r="X4">
        <v>0</v>
      </c>
      <c r="Y4">
        <f t="shared" si="0"/>
        <v>0.48743167901277984</v>
      </c>
      <c r="Z4">
        <f>SUM($E$40*M4+$E$41*R4+$E$42*Q4-$E$43*X4)</f>
        <v>0.58912264730994901</v>
      </c>
      <c r="AA4">
        <f t="shared" si="2"/>
        <v>0.23207974186856839</v>
      </c>
      <c r="AB4">
        <f t="shared" si="3"/>
        <v>0.33473938208020304</v>
      </c>
      <c r="AC4">
        <f t="shared" si="4"/>
        <v>0.22622297375028597</v>
      </c>
      <c r="AD4">
        <f t="shared" si="5"/>
        <v>0.42556198749342633</v>
      </c>
    </row>
    <row r="5" spans="1:30">
      <c r="A5" s="2" t="s">
        <v>6</v>
      </c>
      <c r="B5">
        <v>0.39328069594208476</v>
      </c>
      <c r="C5">
        <f>'Stopa polj zem'!E61</f>
        <v>0.4813232381639157</v>
      </c>
      <c r="D5">
        <v>2.4655172413793105</v>
      </c>
      <c r="E5">
        <v>0.54621670034831393</v>
      </c>
      <c r="F5">
        <v>0.79910093243289759</v>
      </c>
      <c r="G5">
        <v>1.5796684094276849E-2</v>
      </c>
      <c r="H5">
        <v>0.86182455433992666</v>
      </c>
      <c r="I5">
        <v>1.7294117647058824</v>
      </c>
      <c r="J5">
        <v>0.47293436552154416</v>
      </c>
      <c r="K5">
        <v>0.44904427942044112</v>
      </c>
      <c r="L5">
        <v>0.20342771982116251</v>
      </c>
      <c r="M5">
        <v>0.49868073878627978</v>
      </c>
      <c r="N5">
        <v>0.70414201183431946</v>
      </c>
      <c r="O5">
        <v>0.51794714293570276</v>
      </c>
      <c r="P5">
        <v>0</v>
      </c>
      <c r="Q5">
        <v>0.63260907428372382</v>
      </c>
      <c r="R5">
        <v>0.63071638159307231</v>
      </c>
      <c r="S5">
        <v>0.97677665250597445</v>
      </c>
      <c r="T5">
        <v>0.40809985594751352</v>
      </c>
      <c r="U5">
        <v>0.46434359805510539</v>
      </c>
      <c r="V5">
        <v>0.76197387518142223</v>
      </c>
      <c r="W5">
        <v>1.0246096871773047</v>
      </c>
      <c r="X5">
        <v>0.36470588235294121</v>
      </c>
      <c r="Y5">
        <f t="shared" si="0"/>
        <v>0.47524565005687036</v>
      </c>
      <c r="Z5">
        <f t="shared" si="1"/>
        <v>0.31190243463720302</v>
      </c>
      <c r="AA5">
        <f t="shared" si="2"/>
        <v>7.3010515607095788E-2</v>
      </c>
      <c r="AB5">
        <f t="shared" si="3"/>
        <v>0.41061030168487272</v>
      </c>
      <c r="AC5">
        <f t="shared" si="4"/>
        <v>0.20973433166057998</v>
      </c>
      <c r="AD5">
        <f t="shared" si="5"/>
        <v>0.35470994054059402</v>
      </c>
    </row>
    <row r="6" spans="1:30">
      <c r="A6" s="2" t="s">
        <v>7</v>
      </c>
      <c r="B6">
        <v>1.9623940003892564</v>
      </c>
      <c r="C6">
        <f>'Stopa polj zem'!E62</f>
        <v>2.0693846835334742</v>
      </c>
      <c r="D6">
        <v>0.6681034482758621</v>
      </c>
      <c r="E6">
        <v>0.78651622943803567</v>
      </c>
      <c r="F6">
        <v>1.2611514736884744</v>
      </c>
      <c r="G6">
        <v>2.9943802946850451E-2</v>
      </c>
      <c r="H6">
        <v>2.3054406386714601</v>
      </c>
      <c r="I6">
        <v>0.24705882352941178</v>
      </c>
      <c r="J6">
        <v>1.0332378167086171</v>
      </c>
      <c r="K6">
        <v>0.94251248322797931</v>
      </c>
      <c r="L6">
        <v>0.70417287630402403</v>
      </c>
      <c r="M6">
        <v>0.51715039577836419</v>
      </c>
      <c r="N6">
        <v>1.1597633136094674</v>
      </c>
      <c r="O6">
        <v>0.46233968620815852</v>
      </c>
      <c r="P6">
        <v>0.77777777777777779</v>
      </c>
      <c r="Q6">
        <v>0.59633806496560138</v>
      </c>
      <c r="R6">
        <v>1.0996206970586129</v>
      </c>
      <c r="S6">
        <v>0.91574709710033719</v>
      </c>
      <c r="T6">
        <v>0.67494708074465803</v>
      </c>
      <c r="U6">
        <v>0.15559157212317667</v>
      </c>
      <c r="V6">
        <v>0.39622641509433959</v>
      </c>
      <c r="W6">
        <v>0.11210559717410473</v>
      </c>
      <c r="X6">
        <v>0.41176470588235298</v>
      </c>
      <c r="Y6">
        <f t="shared" si="0"/>
        <v>0.65947739865910937</v>
      </c>
      <c r="Z6">
        <f t="shared" si="1"/>
        <v>0.39760690587426817</v>
      </c>
      <c r="AA6">
        <f t="shared" si="2"/>
        <v>0.66780877105456249</v>
      </c>
      <c r="AB6">
        <f t="shared" si="3"/>
        <v>0.9291687424164139</v>
      </c>
      <c r="AC6">
        <f t="shared" si="4"/>
        <v>0.18721699001449638</v>
      </c>
      <c r="AD6">
        <f t="shared" si="5"/>
        <v>0.61080998903947759</v>
      </c>
    </row>
    <row r="7" spans="1:30">
      <c r="A7" s="2" t="s">
        <v>8</v>
      </c>
      <c r="B7">
        <v>0.85514581828801028</v>
      </c>
      <c r="C7">
        <f>'Stopa polj zem'!E63</f>
        <v>2.9047290335860931</v>
      </c>
      <c r="D7">
        <v>0.80603448275862066</v>
      </c>
      <c r="E7">
        <v>0</v>
      </c>
      <c r="F7">
        <v>1.1528139099328374</v>
      </c>
      <c r="G7">
        <v>1.6998909609416503E-2</v>
      </c>
      <c r="H7">
        <v>1.3477471810079553</v>
      </c>
      <c r="I7">
        <v>0</v>
      </c>
      <c r="J7">
        <v>0.75565370663634768</v>
      </c>
      <c r="K7">
        <v>0.66246708543492816</v>
      </c>
      <c r="L7">
        <v>0.51639344262295084</v>
      </c>
      <c r="M7">
        <v>0.84960422163588412</v>
      </c>
      <c r="N7">
        <v>0.28994082840236685</v>
      </c>
      <c r="O7">
        <v>0.58552753728930573</v>
      </c>
      <c r="P7">
        <v>0</v>
      </c>
      <c r="Q7">
        <v>0.23256117739266743</v>
      </c>
      <c r="R7">
        <v>1.5249409575610104</v>
      </c>
      <c r="S7">
        <v>5.4054155814336133E-2</v>
      </c>
      <c r="T7">
        <v>0.47439531021366488</v>
      </c>
      <c r="U7">
        <v>0.55348460291734192</v>
      </c>
      <c r="V7">
        <v>1.0972423802612481</v>
      </c>
      <c r="W7">
        <v>4.6870878601929837E-2</v>
      </c>
      <c r="X7">
        <v>0</v>
      </c>
      <c r="Y7">
        <f t="shared" si="0"/>
        <v>0.32904606337517939</v>
      </c>
      <c r="Z7">
        <f t="shared" si="1"/>
        <v>0.53434132205918428</v>
      </c>
      <c r="AA7">
        <f t="shared" si="2"/>
        <v>0.70086157978372521</v>
      </c>
      <c r="AB7">
        <f t="shared" si="3"/>
        <v>0.62342519890722436</v>
      </c>
      <c r="AC7">
        <f t="shared" si="4"/>
        <v>0.23709992105793454</v>
      </c>
      <c r="AD7">
        <f t="shared" si="5"/>
        <v>0.45075438506922505</v>
      </c>
    </row>
    <row r="8" spans="1:30">
      <c r="A8" s="2" t="s">
        <v>9</v>
      </c>
      <c r="B8">
        <v>0.54157003633998635</v>
      </c>
      <c r="C8">
        <f>'Stopa polj zem'!E64</f>
        <v>2.2397442465780748</v>
      </c>
      <c r="D8">
        <v>0.99568965517241403</v>
      </c>
      <c r="E8">
        <v>0.12844123102327007</v>
      </c>
      <c r="F8">
        <v>0.9251064637486528</v>
      </c>
      <c r="G8">
        <v>1.7614001733441444E-2</v>
      </c>
      <c r="H8">
        <v>0.80865460905189879</v>
      </c>
      <c r="I8">
        <v>0.24705882352941178</v>
      </c>
      <c r="J8">
        <v>0.53485275582199365</v>
      </c>
      <c r="K8">
        <v>0.46872668861335282</v>
      </c>
      <c r="L8">
        <v>0.32861400894187787</v>
      </c>
      <c r="M8">
        <v>1.0527704485488127</v>
      </c>
      <c r="N8">
        <v>0.66272189349112409</v>
      </c>
      <c r="O8">
        <v>0.89767763370123044</v>
      </c>
      <c r="P8">
        <v>0.3888888888888889</v>
      </c>
      <c r="Q8">
        <v>0.27005138030131504</v>
      </c>
      <c r="R8">
        <v>1.828526443856008</v>
      </c>
      <c r="S8">
        <v>0.1728752237373096</v>
      </c>
      <c r="T8">
        <v>0.27391457486383208</v>
      </c>
      <c r="U8">
        <v>0.18962722852512157</v>
      </c>
      <c r="V8">
        <v>1.2496371552975327</v>
      </c>
      <c r="W8">
        <v>0.53994809716358017</v>
      </c>
      <c r="X8">
        <v>1.4941176470588233</v>
      </c>
      <c r="Y8">
        <f t="shared" si="0"/>
        <v>0.29173783554936022</v>
      </c>
      <c r="Z8">
        <f t="shared" si="1"/>
        <v>0.47665906293271831</v>
      </c>
      <c r="AA8">
        <f t="shared" si="2"/>
        <v>0.58537092814779079</v>
      </c>
      <c r="AB8">
        <f t="shared" si="3"/>
        <v>0.41912747551947926</v>
      </c>
      <c r="AC8">
        <f t="shared" si="4"/>
        <v>0.36350006196356321</v>
      </c>
      <c r="AD8">
        <f t="shared" si="5"/>
        <v>0.39074112733409949</v>
      </c>
    </row>
    <row r="9" spans="1:30">
      <c r="A9" s="2" t="s">
        <v>10</v>
      </c>
      <c r="B9">
        <v>1.1033063497490192</v>
      </c>
      <c r="C9">
        <f>'Stopa polj zem'!E65</f>
        <v>3.4941171108928748E-2</v>
      </c>
      <c r="D9">
        <v>2.737068965517242</v>
      </c>
      <c r="E9">
        <v>1.5451936880041173</v>
      </c>
      <c r="F9">
        <v>1.2102449197112677</v>
      </c>
      <c r="G9">
        <v>4.7222299885369197E-2</v>
      </c>
      <c r="H9">
        <v>0.89049778291682347</v>
      </c>
      <c r="I9">
        <v>1.2352941176470589</v>
      </c>
      <c r="J9">
        <v>1.1300567592247059</v>
      </c>
      <c r="K9">
        <v>1.1809927747285291</v>
      </c>
      <c r="L9">
        <v>1.6743666169895681</v>
      </c>
      <c r="M9">
        <v>1.2559366754617416</v>
      </c>
      <c r="N9">
        <v>1.8639053254437865</v>
      </c>
      <c r="O9">
        <v>0.98492829051751218</v>
      </c>
      <c r="P9">
        <v>1.9444444444444444</v>
      </c>
      <c r="Q9">
        <v>1.8671949838892277</v>
      </c>
      <c r="R9">
        <v>0</v>
      </c>
      <c r="S9">
        <v>1.4227552211552386</v>
      </c>
      <c r="T9">
        <v>1.4831628360253237</v>
      </c>
      <c r="U9">
        <v>1.0064829821717991</v>
      </c>
      <c r="V9">
        <v>0.57910014513788088</v>
      </c>
      <c r="W9">
        <v>2.8568416616644354</v>
      </c>
      <c r="X9">
        <v>0.28235294117647058</v>
      </c>
      <c r="Y9">
        <f t="shared" si="0"/>
        <v>1.1915477154089391</v>
      </c>
      <c r="Z9">
        <f t="shared" si="1"/>
        <v>0.59129213060817598</v>
      </c>
      <c r="AA9">
        <f t="shared" si="2"/>
        <v>0.29169363155515432</v>
      </c>
      <c r="AB9">
        <f t="shared" si="3"/>
        <v>0.498525322317945</v>
      </c>
      <c r="AC9">
        <f t="shared" si="4"/>
        <v>0.39883080650747349</v>
      </c>
      <c r="AD9">
        <f t="shared" si="5"/>
        <v>0.80218106509721454</v>
      </c>
    </row>
    <row r="10" spans="1:30">
      <c r="A10" s="2" t="s">
        <v>11</v>
      </c>
      <c r="B10">
        <v>0</v>
      </c>
      <c r="C10">
        <f>'Stopa polj zem'!E66</f>
        <v>4.8748714422234232E-2</v>
      </c>
      <c r="D10">
        <v>3.1982758620689653</v>
      </c>
      <c r="E10">
        <v>0.22571766482527431</v>
      </c>
      <c r="F10">
        <v>0.95852359158209532</v>
      </c>
      <c r="G10">
        <v>0</v>
      </c>
      <c r="H10">
        <v>0.61831499069810125</v>
      </c>
      <c r="I10">
        <v>1.2352941176470589</v>
      </c>
      <c r="J10">
        <v>0</v>
      </c>
      <c r="K10">
        <v>0</v>
      </c>
      <c r="L10">
        <v>0</v>
      </c>
      <c r="M10">
        <v>0</v>
      </c>
      <c r="N10">
        <v>0</v>
      </c>
      <c r="O10">
        <v>0.84194735224448636</v>
      </c>
      <c r="P10">
        <v>0.3888888888888889</v>
      </c>
      <c r="Q10">
        <v>0</v>
      </c>
      <c r="R10">
        <v>0.29106133256995631</v>
      </c>
      <c r="S10">
        <v>1.9065734180880511</v>
      </c>
      <c r="T10">
        <v>0.51963382289489313</v>
      </c>
      <c r="U10">
        <v>0.5421393841166936</v>
      </c>
      <c r="V10">
        <v>6.0957910014513783E-2</v>
      </c>
      <c r="W10">
        <v>6.3411907464253039</v>
      </c>
      <c r="X10">
        <v>9.4117647058823542E-2</v>
      </c>
      <c r="Y10">
        <f t="shared" si="0"/>
        <v>0.22745210059689105</v>
      </c>
      <c r="Z10">
        <f t="shared" si="1"/>
        <v>4.7513385328919279E-2</v>
      </c>
      <c r="AA10">
        <f t="shared" si="2"/>
        <v>0.88971075733842886</v>
      </c>
      <c r="AB10">
        <f t="shared" si="3"/>
        <v>0.36897162044856407</v>
      </c>
      <c r="AC10">
        <f t="shared" si="4"/>
        <v>0.34093298442677827</v>
      </c>
      <c r="AD10">
        <f t="shared" si="5"/>
        <v>0.3282507829319628</v>
      </c>
    </row>
    <row r="11" spans="1:30">
      <c r="A11" s="2" t="s">
        <v>12</v>
      </c>
      <c r="B11">
        <v>0.48945249310921446</v>
      </c>
      <c r="C11">
        <f>'Stopa polj zem'!E67</f>
        <v>2.057823875151497</v>
      </c>
      <c r="D11">
        <v>0.4956896551724137</v>
      </c>
      <c r="E11">
        <v>3.4808810653270267E-2</v>
      </c>
      <c r="F11">
        <v>0.49291490567581009</v>
      </c>
      <c r="G11">
        <v>7.3811054882992697E-3</v>
      </c>
      <c r="H11">
        <v>0.87920461007687201</v>
      </c>
      <c r="I11">
        <v>0</v>
      </c>
      <c r="J11">
        <v>0.52879943927468476</v>
      </c>
      <c r="K11">
        <v>0.42835297684912349</v>
      </c>
      <c r="L11">
        <v>1.564828614008942E-2</v>
      </c>
      <c r="M11">
        <v>0.60949868073878644</v>
      </c>
      <c r="N11">
        <v>0.24852071005917153</v>
      </c>
      <c r="O11">
        <v>0.70059132359755771</v>
      </c>
      <c r="P11">
        <v>0</v>
      </c>
      <c r="Q11">
        <v>5.4101715579552387E-2</v>
      </c>
      <c r="R11">
        <v>0.63096686466757312</v>
      </c>
      <c r="S11">
        <v>1.576027701818544</v>
      </c>
      <c r="T11">
        <v>0</v>
      </c>
      <c r="U11">
        <v>0</v>
      </c>
      <c r="V11">
        <v>0.48766328011611026</v>
      </c>
      <c r="W11">
        <v>1.5257493422392083</v>
      </c>
      <c r="X11">
        <v>0</v>
      </c>
      <c r="Y11">
        <f t="shared" si="0"/>
        <v>0.12286709573973613</v>
      </c>
      <c r="Z11">
        <f t="shared" si="1"/>
        <v>0.2696845887510857</v>
      </c>
      <c r="AA11">
        <f t="shared" si="2"/>
        <v>1.0582107728648487</v>
      </c>
      <c r="AB11">
        <f t="shared" si="3"/>
        <v>0.35665808335333304</v>
      </c>
      <c r="AC11">
        <f t="shared" si="4"/>
        <v>0.28369314325993988</v>
      </c>
      <c r="AD11">
        <f t="shared" si="5"/>
        <v>0.33750853392374708</v>
      </c>
    </row>
    <row r="12" spans="1:30">
      <c r="A12" s="2" t="s">
        <v>13</v>
      </c>
      <c r="B12">
        <v>0.50290051551131409</v>
      </c>
      <c r="C12">
        <f>'Stopa polj zem'!E68</f>
        <v>1.1142849735055342</v>
      </c>
      <c r="D12">
        <v>0.31896551724137956</v>
      </c>
      <c r="E12">
        <v>0.24165690884963709</v>
      </c>
      <c r="F12">
        <v>0.58446882963023761</v>
      </c>
      <c r="G12">
        <v>6.5703022339027592E-3</v>
      </c>
      <c r="H12">
        <v>0.74679665687389118</v>
      </c>
      <c r="I12">
        <v>0.24705882352941178</v>
      </c>
      <c r="J12">
        <v>0.50129718051946115</v>
      </c>
      <c r="K12">
        <v>0.38689257901470742</v>
      </c>
      <c r="L12">
        <v>9.3889716840536527E-2</v>
      </c>
      <c r="M12">
        <v>0.27704485488126651</v>
      </c>
      <c r="N12">
        <v>0.16568047337278102</v>
      </c>
      <c r="O12">
        <v>0.66788827164295228</v>
      </c>
      <c r="P12">
        <v>0</v>
      </c>
      <c r="Q12">
        <v>1.9811895846033267E-2</v>
      </c>
      <c r="R12">
        <v>0.29682244328347523</v>
      </c>
      <c r="S12">
        <v>1.1554438869819705</v>
      </c>
      <c r="T12">
        <v>3.7475347988447733E-2</v>
      </c>
      <c r="U12">
        <v>0.38330632090761746</v>
      </c>
      <c r="V12">
        <v>0</v>
      </c>
      <c r="W12">
        <v>0.83145675529395524</v>
      </c>
      <c r="X12">
        <v>0</v>
      </c>
      <c r="Y12">
        <f t="shared" si="0"/>
        <v>0.18770815902930554</v>
      </c>
      <c r="Z12">
        <f t="shared" si="1"/>
        <v>0.12369561862349161</v>
      </c>
      <c r="AA12">
        <f t="shared" si="2"/>
        <v>0.62426151608527947</v>
      </c>
      <c r="AB12">
        <f t="shared" si="3"/>
        <v>0.33495709018905767</v>
      </c>
      <c r="AC12">
        <f t="shared" si="4"/>
        <v>0.27045057046364229</v>
      </c>
      <c r="AD12">
        <f t="shared" si="5"/>
        <v>0.27038518611268225</v>
      </c>
    </row>
    <row r="13" spans="1:30">
      <c r="A13" s="2" t="s">
        <v>14</v>
      </c>
      <c r="B13">
        <v>1.0362993860968168</v>
      </c>
      <c r="C13">
        <f>'Stopa polj zem'!E69</f>
        <v>1.7143056283152691</v>
      </c>
      <c r="D13">
        <v>0.20258620689655182</v>
      </c>
      <c r="E13">
        <v>0.42442364608149213</v>
      </c>
      <c r="F13">
        <v>0</v>
      </c>
      <c r="G13">
        <v>2.3233707048396564E-2</v>
      </c>
      <c r="H13">
        <v>0.93063489063925564</v>
      </c>
      <c r="I13">
        <v>0.49411764705882355</v>
      </c>
      <c r="J13">
        <v>0.67455351414461673</v>
      </c>
      <c r="K13">
        <v>0.56371264078002881</v>
      </c>
      <c r="L13">
        <v>0.15648286140089421</v>
      </c>
      <c r="M13">
        <v>1.2928759894459105</v>
      </c>
      <c r="N13">
        <v>0.16568047337278102</v>
      </c>
      <c r="O13">
        <v>0.43340178270602742</v>
      </c>
      <c r="P13">
        <v>0</v>
      </c>
      <c r="Q13">
        <v>0.25709744840198556</v>
      </c>
      <c r="R13">
        <v>0.8178272382451871</v>
      </c>
      <c r="S13">
        <v>1.3419898127592176</v>
      </c>
      <c r="T13">
        <v>4.4388452541461822E-2</v>
      </c>
      <c r="U13">
        <v>0.39222042139384111</v>
      </c>
      <c r="V13">
        <v>0.36574746008708275</v>
      </c>
      <c r="W13">
        <v>1.5209106830108814</v>
      </c>
      <c r="X13">
        <v>8.2352941176470587E-2</v>
      </c>
      <c r="Y13">
        <f t="shared" si="0"/>
        <v>0.31655136486451174</v>
      </c>
      <c r="Z13">
        <f t="shared" si="1"/>
        <v>0.4851445789293552</v>
      </c>
      <c r="AA13">
        <f t="shared" si="2"/>
        <v>0.96495707939425246</v>
      </c>
      <c r="AB13">
        <f t="shared" si="3"/>
        <v>0.27677733888063299</v>
      </c>
      <c r="AC13">
        <f t="shared" si="4"/>
        <v>0.17549905328396931</v>
      </c>
      <c r="AD13">
        <f t="shared" si="5"/>
        <v>0.4333343559211888</v>
      </c>
    </row>
    <row r="14" spans="1:30">
      <c r="A14" s="2" t="s">
        <v>15</v>
      </c>
      <c r="B14">
        <v>0.56069343915227121</v>
      </c>
      <c r="C14">
        <f>'Stopa polj zem'!E70</f>
        <v>0.15536779521204591</v>
      </c>
      <c r="D14">
        <v>1.1034482758620692</v>
      </c>
      <c r="E14">
        <v>0.90999753497385905</v>
      </c>
      <c r="F14">
        <v>0.81197323958038359</v>
      </c>
      <c r="G14">
        <v>3.2851511169513799E-2</v>
      </c>
      <c r="H14">
        <v>1.0774524254317688</v>
      </c>
      <c r="I14">
        <v>0.49411764705882355</v>
      </c>
      <c r="J14">
        <v>0.73199878326431433</v>
      </c>
      <c r="K14">
        <v>0.74443950549490812</v>
      </c>
      <c r="L14">
        <v>1.0640834575260807</v>
      </c>
      <c r="M14">
        <v>1.2928759894459105</v>
      </c>
      <c r="N14">
        <v>0.95266272189349099</v>
      </c>
      <c r="O14">
        <v>0.57225387316383347</v>
      </c>
      <c r="P14">
        <v>0</v>
      </c>
      <c r="Q14">
        <v>0.70789427849865028</v>
      </c>
      <c r="R14">
        <v>0.99917698418378298</v>
      </c>
      <c r="S14">
        <v>2.469238665039315</v>
      </c>
      <c r="T14">
        <v>0.62788958575146492</v>
      </c>
      <c r="U14">
        <v>0.67585089141004862</v>
      </c>
      <c r="V14">
        <v>1.6153846153846154</v>
      </c>
      <c r="W14">
        <v>3.3210543017214702</v>
      </c>
      <c r="X14">
        <v>0.92941176470588238</v>
      </c>
      <c r="Y14">
        <f t="shared" si="0"/>
        <v>0.57661615955786671</v>
      </c>
      <c r="Z14">
        <f t="shared" si="1"/>
        <v>0.50926046712135276</v>
      </c>
      <c r="AA14">
        <f t="shared" si="2"/>
        <v>0.88870656675878745</v>
      </c>
      <c r="AB14">
        <f t="shared" si="3"/>
        <v>0.47722504333233579</v>
      </c>
      <c r="AC14">
        <f t="shared" si="4"/>
        <v>0.2317249651150102</v>
      </c>
      <c r="AD14">
        <f t="shared" si="5"/>
        <v>0.5764670915992639</v>
      </c>
    </row>
    <row r="15" spans="1:30">
      <c r="A15" s="2" t="s">
        <v>16</v>
      </c>
      <c r="B15">
        <v>0.96526322143184973</v>
      </c>
      <c r="C15">
        <f>'Stopa polj zem'!E71</f>
        <v>1.9730488804544795</v>
      </c>
      <c r="D15">
        <v>0.625</v>
      </c>
      <c r="E15">
        <v>0.70262449975330155</v>
      </c>
      <c r="F15">
        <v>0.49281969684352622</v>
      </c>
      <c r="G15">
        <v>5.1695697151005117E-2</v>
      </c>
      <c r="H15">
        <v>0.7911205938919369</v>
      </c>
      <c r="I15">
        <v>1.9764705882352942</v>
      </c>
      <c r="J15">
        <v>0.87459128657507679</v>
      </c>
      <c r="K15">
        <v>0.8126248614464886</v>
      </c>
      <c r="L15">
        <v>1.4239940387481371</v>
      </c>
      <c r="M15">
        <v>2.5672823218997363</v>
      </c>
      <c r="N15">
        <v>1.6982248520710055</v>
      </c>
      <c r="O15">
        <v>1.0893070381770265</v>
      </c>
      <c r="P15">
        <v>1.5555555555555556</v>
      </c>
      <c r="Q15">
        <v>1.0262562048245232</v>
      </c>
      <c r="R15">
        <v>2.0507049309382381</v>
      </c>
      <c r="S15">
        <v>0.62087827115000371</v>
      </c>
      <c r="T15">
        <v>0.48163091599383601</v>
      </c>
      <c r="U15">
        <v>0.53727714748784439</v>
      </c>
      <c r="V15">
        <v>2.4383164005805513</v>
      </c>
      <c r="W15">
        <v>1.4609547729542107</v>
      </c>
      <c r="X15">
        <v>8.6117647058823543</v>
      </c>
      <c r="Y15">
        <f t="shared" si="0"/>
        <v>0.88769771535671971</v>
      </c>
      <c r="Z15">
        <f t="shared" si="1"/>
        <v>0.18451808614279752</v>
      </c>
      <c r="AA15">
        <f t="shared" si="2"/>
        <v>0.81440380871706053</v>
      </c>
      <c r="AB15">
        <f t="shared" si="3"/>
        <v>0.33044289581550412</v>
      </c>
      <c r="AC15">
        <f t="shared" si="4"/>
        <v>0.44109729485193022</v>
      </c>
      <c r="AD15">
        <f t="shared" si="5"/>
        <v>0.65607712906097315</v>
      </c>
    </row>
    <row r="16" spans="1:30">
      <c r="A16" s="2" t="s">
        <v>17</v>
      </c>
      <c r="B16">
        <v>0.40997703935558399</v>
      </c>
      <c r="C16">
        <f>'Stopa polj zem'!E72</f>
        <v>0</v>
      </c>
      <c r="D16">
        <v>2.3405172413793101</v>
      </c>
      <c r="E16">
        <v>0.74181543179846154</v>
      </c>
      <c r="F16">
        <v>0.71781346564925841</v>
      </c>
      <c r="G16">
        <v>1.2217966281768111E-2</v>
      </c>
      <c r="H16">
        <v>0.74618667679036632</v>
      </c>
      <c r="I16">
        <v>0.74117647058823533</v>
      </c>
      <c r="J16">
        <v>0.39546524424430468</v>
      </c>
      <c r="K16">
        <v>0.40904329297993169</v>
      </c>
      <c r="L16">
        <v>0.56333830104321925</v>
      </c>
      <c r="M16">
        <v>0.12928759894459105</v>
      </c>
      <c r="N16">
        <v>0.41420118343195261</v>
      </c>
      <c r="O16">
        <v>1.6915024106908161</v>
      </c>
      <c r="P16">
        <v>0.3888888888888889</v>
      </c>
      <c r="Q16">
        <v>0.28148132021248806</v>
      </c>
      <c r="R16">
        <v>0.40503113146783076</v>
      </c>
      <c r="S16">
        <v>2.0954274918830262</v>
      </c>
      <c r="T16">
        <v>0.59994368919181185</v>
      </c>
      <c r="U16">
        <v>0.44975688816855752</v>
      </c>
      <c r="V16">
        <v>1.1277213352685049</v>
      </c>
      <c r="W16">
        <v>2.4192248197554851</v>
      </c>
      <c r="X16">
        <v>4.7058823529411771E-2</v>
      </c>
      <c r="Y16">
        <f t="shared" si="0"/>
        <v>0.40513221850667863</v>
      </c>
      <c r="Z16">
        <f t="shared" si="1"/>
        <v>0.15649342663684823</v>
      </c>
      <c r="AA16">
        <f t="shared" si="2"/>
        <v>0.40893247586173154</v>
      </c>
      <c r="AB16">
        <f t="shared" si="3"/>
        <v>0.36052306679231777</v>
      </c>
      <c r="AC16">
        <f t="shared" si="4"/>
        <v>0.68494658662986074</v>
      </c>
      <c r="AD16">
        <f t="shared" si="5"/>
        <v>0.38009308301279154</v>
      </c>
    </row>
    <row r="17" spans="1:30">
      <c r="A17" s="2" t="s">
        <v>18</v>
      </c>
      <c r="B17">
        <v>0.96135387011440454</v>
      </c>
      <c r="C17">
        <f>'Stopa polj zem'!E73</f>
        <v>2.4408001349829807</v>
      </c>
      <c r="D17">
        <v>0.28017241379310343</v>
      </c>
      <c r="E17">
        <v>0.37904745262590728</v>
      </c>
      <c r="F17">
        <v>0.16591701119961244</v>
      </c>
      <c r="G17">
        <v>2.5861827941957669E-2</v>
      </c>
      <c r="H17">
        <v>0.77666985935992383</v>
      </c>
      <c r="I17">
        <v>0.74117647058823533</v>
      </c>
      <c r="J17">
        <v>0.62022098455908747</v>
      </c>
      <c r="K17">
        <v>0.53343592475582435</v>
      </c>
      <c r="L17">
        <v>0.59463487332339793</v>
      </c>
      <c r="M17">
        <v>0.88654353562005284</v>
      </c>
      <c r="N17">
        <v>0.78698224852070986</v>
      </c>
      <c r="O17">
        <v>1.3562692020921689</v>
      </c>
      <c r="P17">
        <v>0</v>
      </c>
      <c r="Q17">
        <v>0.32186710789863282</v>
      </c>
      <c r="R17">
        <v>0.81081371215916398</v>
      </c>
      <c r="S17">
        <v>1.0151231589345349</v>
      </c>
      <c r="T17">
        <v>9.7064324787286937E-2</v>
      </c>
      <c r="U17">
        <v>0.28200972447325767</v>
      </c>
      <c r="V17">
        <v>1.7373004354136428</v>
      </c>
      <c r="W17">
        <v>0.41810358599075675</v>
      </c>
      <c r="X17">
        <v>1.2941176470588236</v>
      </c>
      <c r="Y17">
        <f t="shared" si="0"/>
        <v>0.40600993253725448</v>
      </c>
      <c r="Z17">
        <f t="shared" si="1"/>
        <v>0.26914279890310161</v>
      </c>
      <c r="AA17">
        <f t="shared" si="2"/>
        <v>0.90985557744230205</v>
      </c>
      <c r="AB17">
        <f t="shared" si="3"/>
        <v>0.26302381740772546</v>
      </c>
      <c r="AC17">
        <f t="shared" si="4"/>
        <v>0.54919931219302265</v>
      </c>
      <c r="AD17">
        <f t="shared" si="5"/>
        <v>0.45782435336631699</v>
      </c>
    </row>
    <row r="18" spans="1:30">
      <c r="A18" s="2" t="s">
        <v>19</v>
      </c>
      <c r="B18">
        <v>1.3695369175163032</v>
      </c>
      <c r="C18">
        <f>'Stopa polj zem'!E74</f>
        <v>0.20569398128503474</v>
      </c>
      <c r="D18">
        <v>0.45258620689655171</v>
      </c>
      <c r="E18">
        <v>1.3370006310342897</v>
      </c>
      <c r="F18">
        <v>0.71608133684587161</v>
      </c>
      <c r="G18">
        <v>0.10467749601588056</v>
      </c>
      <c r="H18">
        <v>1.2812961511289036</v>
      </c>
      <c r="I18">
        <v>0.74117647058823533</v>
      </c>
      <c r="J18">
        <v>1.0551076435701563</v>
      </c>
      <c r="K18">
        <v>1.0887394839190747</v>
      </c>
      <c r="L18">
        <v>3.567809239940388</v>
      </c>
      <c r="M18">
        <v>3.0290237467018475</v>
      </c>
      <c r="N18">
        <v>3.2307692307692299</v>
      </c>
      <c r="O18">
        <v>1.9751037488856167</v>
      </c>
      <c r="P18">
        <v>5.0555555555555554</v>
      </c>
      <c r="Q18">
        <v>2.4133937124444835</v>
      </c>
      <c r="R18">
        <v>2.2876619194160166</v>
      </c>
      <c r="S18">
        <v>1.8277734006105086</v>
      </c>
      <c r="T18">
        <v>0.4956332589797941</v>
      </c>
      <c r="U18">
        <v>0.6952998379254457</v>
      </c>
      <c r="V18">
        <v>3.5965166908563133</v>
      </c>
      <c r="W18">
        <v>0.98594589316679437</v>
      </c>
      <c r="X18">
        <v>0.31764705882352945</v>
      </c>
      <c r="Y18">
        <f t="shared" si="0"/>
        <v>1.4734446776505601</v>
      </c>
      <c r="Z18">
        <f t="shared" si="1"/>
        <v>1.5348175694733461</v>
      </c>
      <c r="AA18">
        <f t="shared" si="2"/>
        <v>0.50155372895222194</v>
      </c>
      <c r="AB18">
        <f t="shared" si="3"/>
        <v>0.51933391970068188</v>
      </c>
      <c r="AC18">
        <f t="shared" si="4"/>
        <v>0.79978636890416221</v>
      </c>
      <c r="AD18">
        <f t="shared" si="5"/>
        <v>1.1639682072096189</v>
      </c>
    </row>
    <row r="19" spans="1:30">
      <c r="A19" s="2" t="s">
        <v>20</v>
      </c>
      <c r="B19">
        <v>0.97355224173656585</v>
      </c>
      <c r="C19">
        <f>'Stopa polj zem'!E75</f>
        <v>0.71126445068046973</v>
      </c>
      <c r="D19">
        <v>1.9396551724137934</v>
      </c>
      <c r="E19">
        <v>1.216104409213854</v>
      </c>
      <c r="F19">
        <v>1.3491519846180571</v>
      </c>
      <c r="G19">
        <v>3.4137612883384121E-2</v>
      </c>
      <c r="H19">
        <v>1.4193444491906699</v>
      </c>
      <c r="I19">
        <v>0.49411764705882355</v>
      </c>
      <c r="J19">
        <v>1.0310040016283826</v>
      </c>
      <c r="K19">
        <v>1.0896310827794811</v>
      </c>
      <c r="L19">
        <v>1.8621460506706411</v>
      </c>
      <c r="M19">
        <v>1.015831134564644</v>
      </c>
      <c r="N19">
        <v>1.3254437869822482</v>
      </c>
      <c r="O19">
        <v>2.1389416354185751</v>
      </c>
      <c r="P19">
        <v>1.9444444444444444</v>
      </c>
      <c r="Q19">
        <v>1.702146651571889</v>
      </c>
      <c r="R19">
        <v>0.52902025334573821</v>
      </c>
      <c r="S19">
        <v>2.5615326320154379</v>
      </c>
      <c r="T19">
        <v>1.545673301568816</v>
      </c>
      <c r="U19">
        <v>0.95137763371150741</v>
      </c>
      <c r="V19">
        <v>0.51814223512336721</v>
      </c>
      <c r="W19">
        <v>0.44935870244268061</v>
      </c>
      <c r="X19">
        <v>0</v>
      </c>
      <c r="Y19">
        <f t="shared" si="0"/>
        <v>1.044321742744426</v>
      </c>
      <c r="Z19">
        <f t="shared" si="1"/>
        <v>0.64584267426119135</v>
      </c>
      <c r="AA19">
        <f t="shared" si="2"/>
        <v>0.44292338957821947</v>
      </c>
      <c r="AB19">
        <f t="shared" si="3"/>
        <v>0.68262946037712002</v>
      </c>
      <c r="AC19">
        <f t="shared" si="4"/>
        <v>0.86612987538226949</v>
      </c>
      <c r="AD19">
        <f t="shared" si="5"/>
        <v>0.82395383071681594</v>
      </c>
    </row>
    <row r="20" spans="1:30">
      <c r="A20" s="2" t="s">
        <v>21</v>
      </c>
      <c r="B20">
        <v>0.89587441575109672</v>
      </c>
      <c r="C20">
        <f>'Stopa polj zem'!E76</f>
        <v>0.18133899085099836</v>
      </c>
      <c r="D20">
        <v>0.75862068965517271</v>
      </c>
      <c r="E20">
        <v>1.3093027664262973</v>
      </c>
      <c r="F20">
        <v>1.1805707123240765</v>
      </c>
      <c r="G20">
        <v>2.2674532390192077E-2</v>
      </c>
      <c r="H20">
        <v>1.3220034311324063</v>
      </c>
      <c r="I20">
        <v>1.2352941176470589</v>
      </c>
      <c r="J20">
        <v>1.1070964483250576</v>
      </c>
      <c r="K20">
        <v>1.1967399238093179</v>
      </c>
      <c r="L20">
        <v>0.54769001490312974</v>
      </c>
      <c r="M20">
        <v>0.42480211081794206</v>
      </c>
      <c r="N20">
        <v>0.7455621301775146</v>
      </c>
      <c r="O20">
        <v>1.3493502805136859</v>
      </c>
      <c r="P20">
        <v>2.7222222222222219</v>
      </c>
      <c r="Q20">
        <v>0.56448663241313246</v>
      </c>
      <c r="R20">
        <v>1.0562871251699706</v>
      </c>
      <c r="S20">
        <v>2.0022946657213621</v>
      </c>
      <c r="T20">
        <v>1.1250652414726305</v>
      </c>
      <c r="U20">
        <v>1.0388978930307942</v>
      </c>
      <c r="V20">
        <v>0.82293178519593613</v>
      </c>
      <c r="W20">
        <v>0.58863022068803839</v>
      </c>
      <c r="X20">
        <v>0.90588235294117647</v>
      </c>
      <c r="Y20">
        <f t="shared" si="0"/>
        <v>0.85648003593060651</v>
      </c>
      <c r="Z20">
        <f t="shared" si="1"/>
        <v>0.30660928127767062</v>
      </c>
      <c r="AA20">
        <f t="shared" si="2"/>
        <v>0.41012475344001059</v>
      </c>
      <c r="AB20">
        <f t="shared" si="3"/>
        <v>0.62112836184416886</v>
      </c>
      <c r="AC20">
        <f t="shared" si="4"/>
        <v>0.54639760662737336</v>
      </c>
      <c r="AD20">
        <f t="shared" si="5"/>
        <v>0.63960815913859737</v>
      </c>
    </row>
    <row r="21" spans="1:30">
      <c r="A21" s="2" t="s">
        <v>22</v>
      </c>
      <c r="B21">
        <v>2.2144730613301875</v>
      </c>
      <c r="C21">
        <f>'Stopa polj zem'!E77</f>
        <v>2.7438668617604391</v>
      </c>
      <c r="D21">
        <v>0</v>
      </c>
      <c r="E21">
        <v>0.58880454151368711</v>
      </c>
      <c r="F21">
        <v>1.2648330406745318</v>
      </c>
      <c r="G21">
        <v>2.1388430676321749E-2</v>
      </c>
      <c r="H21">
        <v>1.9211841962238008</v>
      </c>
      <c r="I21">
        <v>0</v>
      </c>
      <c r="J21">
        <v>1.0846408409091735</v>
      </c>
      <c r="K21">
        <v>1.0813619451041476</v>
      </c>
      <c r="L21">
        <v>0.67287630402384513</v>
      </c>
      <c r="M21">
        <v>0.24010554089709765</v>
      </c>
      <c r="N21">
        <v>0.41420118343195261</v>
      </c>
      <c r="O21">
        <v>2.6516302519229598</v>
      </c>
      <c r="P21">
        <v>0.3888888888888889</v>
      </c>
      <c r="Q21">
        <v>0.43570930941391628</v>
      </c>
      <c r="R21">
        <v>0.23420167465826949</v>
      </c>
      <c r="S21">
        <v>0</v>
      </c>
      <c r="T21">
        <v>0.64458550163147577</v>
      </c>
      <c r="U21">
        <v>0.22771474878444084</v>
      </c>
      <c r="V21">
        <v>9.1436865021770689E-2</v>
      </c>
      <c r="W21">
        <v>0.32223912795788701</v>
      </c>
      <c r="X21">
        <v>0</v>
      </c>
      <c r="Y21">
        <f t="shared" si="0"/>
        <v>0.57081155897825286</v>
      </c>
      <c r="Z21">
        <f t="shared" si="1"/>
        <v>0.1807175740441021</v>
      </c>
      <c r="AA21">
        <f t="shared" si="2"/>
        <v>0.82928358726736584</v>
      </c>
      <c r="AB21">
        <f t="shared" si="3"/>
        <v>0.8155990536186899</v>
      </c>
      <c r="AC21">
        <f t="shared" si="4"/>
        <v>1.0737348516797891</v>
      </c>
      <c r="AD21">
        <f t="shared" si="5"/>
        <v>0.61377610854227638</v>
      </c>
    </row>
    <row r="22" spans="1:30">
      <c r="A22" s="2" t="s">
        <v>23</v>
      </c>
      <c r="B22">
        <v>18.47401319382616</v>
      </c>
      <c r="C22">
        <f>'Stopa polj zem'!E78</f>
        <v>2.4294782447681018</v>
      </c>
      <c r="D22">
        <v>1.1681034482758623</v>
      </c>
      <c r="E22">
        <v>1.8202160442113975</v>
      </c>
      <c r="F22">
        <v>1.412827506970717</v>
      </c>
      <c r="G22">
        <v>0.21511449101126737</v>
      </c>
      <c r="H22">
        <v>0</v>
      </c>
      <c r="I22">
        <v>6.9176470588235297</v>
      </c>
      <c r="J22">
        <v>1.5990309139315082</v>
      </c>
      <c r="K22">
        <v>1.6740929621215055</v>
      </c>
      <c r="L22">
        <v>4.8509687034277205</v>
      </c>
      <c r="M22">
        <v>1.8469656992084436</v>
      </c>
      <c r="N22">
        <v>3.9763313609467446</v>
      </c>
      <c r="O22">
        <v>1.7707841423946009</v>
      </c>
      <c r="P22">
        <v>3.1111111111111112</v>
      </c>
      <c r="Q22">
        <v>7.9175955760689725</v>
      </c>
      <c r="R22">
        <v>0.45988692478351101</v>
      </c>
      <c r="S22">
        <v>0.21881976845847706</v>
      </c>
      <c r="T22">
        <v>2.6438275705293011</v>
      </c>
      <c r="U22">
        <v>1.825769854132901</v>
      </c>
      <c r="V22">
        <v>2.1944847605224962</v>
      </c>
      <c r="W22">
        <v>0.12249781278123938</v>
      </c>
      <c r="X22">
        <v>0.14117647058823529</v>
      </c>
      <c r="Y22">
        <f t="shared" si="0"/>
        <v>4.4395843390156395</v>
      </c>
      <c r="Z22">
        <f t="shared" si="1"/>
        <v>1.9580254215575046</v>
      </c>
      <c r="AA22">
        <f t="shared" si="2"/>
        <v>0.54897333458707032</v>
      </c>
      <c r="AB22">
        <f t="shared" si="3"/>
        <v>0.27280151969038546</v>
      </c>
      <c r="AC22">
        <f t="shared" si="4"/>
        <v>0.71705044363260306</v>
      </c>
      <c r="AD22">
        <f t="shared" si="5"/>
        <v>2.6154201990274446</v>
      </c>
    </row>
    <row r="26" spans="1:30">
      <c r="A26" t="s">
        <v>74</v>
      </c>
    </row>
    <row r="27" spans="1:30" ht="43.2">
      <c r="B27" t="s">
        <v>77</v>
      </c>
      <c r="C27" s="15" t="s">
        <v>78</v>
      </c>
      <c r="D27" t="s">
        <v>79</v>
      </c>
      <c r="E27" s="15" t="s">
        <v>80</v>
      </c>
      <c r="F27" t="s">
        <v>81</v>
      </c>
      <c r="G27" s="15" t="s">
        <v>82</v>
      </c>
      <c r="H27" t="s">
        <v>83</v>
      </c>
      <c r="I27" s="15" t="s">
        <v>84</v>
      </c>
      <c r="J27" t="s">
        <v>85</v>
      </c>
      <c r="K27" s="15" t="s">
        <v>86</v>
      </c>
    </row>
    <row r="28" spans="1:30">
      <c r="A28" t="s">
        <v>60</v>
      </c>
      <c r="B28" s="14">
        <v>0.96899999999999997</v>
      </c>
      <c r="C28" s="14">
        <f>(B28^2)/$B$52</f>
        <v>9.9025431819694448E-2</v>
      </c>
      <c r="E28">
        <f>(D28^2)/$E$52</f>
        <v>0</v>
      </c>
      <c r="F28">
        <v>-0.115</v>
      </c>
      <c r="G28">
        <f>(F28^2)/$G$52</f>
        <v>4.1342153300307338E-3</v>
      </c>
      <c r="H28">
        <v>-0.107</v>
      </c>
      <c r="I28">
        <f>(H28^2)/$I$52</f>
        <v>4.8953827455017742E-3</v>
      </c>
      <c r="K28">
        <f>(J28^2)/$K$52</f>
        <v>0</v>
      </c>
    </row>
    <row r="29" spans="1:30">
      <c r="A29" t="s">
        <v>64</v>
      </c>
      <c r="B29" s="14">
        <v>0.92100000000000004</v>
      </c>
      <c r="C29" s="14">
        <f t="shared" ref="C29:C50" si="6">(B29^2)/$B$52</f>
        <v>8.9457848954503372E-2</v>
      </c>
      <c r="D29">
        <v>-0.188</v>
      </c>
      <c r="E29">
        <f t="shared" ref="E29:E50" si="7">(D29^2)/$E$52</f>
        <v>1.0385939915829034E-2</v>
      </c>
      <c r="F29">
        <v>0.13900000000000001</v>
      </c>
      <c r="G29">
        <f t="shared" ref="G29:G50" si="8">(F29^2)/$G$52</f>
        <v>6.0398619577711771E-3</v>
      </c>
      <c r="H29">
        <v>0.13500000000000001</v>
      </c>
      <c r="I29">
        <f t="shared" ref="I29:I50" si="9">(H29^2)/$I$52</f>
        <v>7.7926762631469861E-3</v>
      </c>
      <c r="J29">
        <v>0.107</v>
      </c>
      <c r="K29">
        <f t="shared" ref="K29:K50" si="10">(J29^2)/$K$52</f>
        <v>7.316872790782955E-3</v>
      </c>
    </row>
    <row r="30" spans="1:30">
      <c r="A30" t="s">
        <v>44</v>
      </c>
      <c r="B30" s="14">
        <v>0.91200000000000003</v>
      </c>
      <c r="C30" s="14">
        <f t="shared" si="6"/>
        <v>8.7718029570386782E-2</v>
      </c>
      <c r="D30">
        <v>0.28199999999999997</v>
      </c>
      <c r="E30">
        <f t="shared" si="7"/>
        <v>2.3368364810615321E-2</v>
      </c>
      <c r="F30">
        <v>-0.17599999999999999</v>
      </c>
      <c r="G30">
        <f t="shared" si="8"/>
        <v>9.6832857514579946E-3</v>
      </c>
      <c r="I30">
        <f t="shared" si="9"/>
        <v>0</v>
      </c>
      <c r="J30">
        <v>0.112</v>
      </c>
      <c r="K30">
        <f t="shared" si="10"/>
        <v>8.016669777935314E-3</v>
      </c>
    </row>
    <row r="31" spans="1:30">
      <c r="A31" t="s">
        <v>65</v>
      </c>
      <c r="B31" s="14">
        <v>0.90400000000000003</v>
      </c>
      <c r="C31" s="14">
        <f t="shared" si="6"/>
        <v>8.6185866388447899E-2</v>
      </c>
      <c r="E31">
        <f t="shared" si="7"/>
        <v>0</v>
      </c>
      <c r="F31">
        <v>0.21199999999999999</v>
      </c>
      <c r="G31">
        <f t="shared" si="8"/>
        <v>1.4049767394548301E-2</v>
      </c>
      <c r="I31">
        <f t="shared" si="9"/>
        <v>0</v>
      </c>
      <c r="K31">
        <f t="shared" si="10"/>
        <v>0</v>
      </c>
    </row>
    <row r="32" spans="1:30">
      <c r="A32" t="s">
        <v>24</v>
      </c>
      <c r="B32" s="14">
        <v>0.89100000000000001</v>
      </c>
      <c r="C32" s="14">
        <f t="shared" si="6"/>
        <v>8.3724892555123012E-2</v>
      </c>
      <c r="E32">
        <f t="shared" si="7"/>
        <v>0</v>
      </c>
      <c r="F32">
        <v>-0.32800000000000001</v>
      </c>
      <c r="G32">
        <f t="shared" si="8"/>
        <v>3.3631411876448129E-2</v>
      </c>
      <c r="H32">
        <v>-0.19500000000000001</v>
      </c>
      <c r="I32">
        <f t="shared" si="9"/>
        <v>1.6258793684837538E-2</v>
      </c>
      <c r="K32">
        <f t="shared" si="10"/>
        <v>0</v>
      </c>
    </row>
    <row r="33" spans="1:11">
      <c r="A33" t="s">
        <v>46</v>
      </c>
      <c r="B33" s="14">
        <v>0.88900000000000001</v>
      </c>
      <c r="C33" s="14">
        <f t="shared" si="6"/>
        <v>8.3349445079372558E-2</v>
      </c>
      <c r="E33">
        <f t="shared" si="7"/>
        <v>0</v>
      </c>
      <c r="G33">
        <f t="shared" si="8"/>
        <v>0</v>
      </c>
      <c r="H33">
        <v>-0.35299999999999998</v>
      </c>
      <c r="I33">
        <f t="shared" si="9"/>
        <v>5.3280526555527161E-2</v>
      </c>
      <c r="J33">
        <v>-0.115</v>
      </c>
      <c r="K33">
        <f t="shared" si="10"/>
        <v>8.4518859863834915E-3</v>
      </c>
    </row>
    <row r="34" spans="1:11">
      <c r="A34" t="s">
        <v>53</v>
      </c>
      <c r="B34" s="14">
        <v>0.871</v>
      </c>
      <c r="C34" s="14">
        <f t="shared" si="6"/>
        <v>8.0008384396289961E-2</v>
      </c>
      <c r="D34">
        <v>0.34300000000000003</v>
      </c>
      <c r="E34">
        <f t="shared" si="7"/>
        <v>3.4571509878830078E-2</v>
      </c>
      <c r="G34">
        <f t="shared" si="8"/>
        <v>0</v>
      </c>
      <c r="I34">
        <f t="shared" si="9"/>
        <v>0</v>
      </c>
      <c r="J34">
        <v>0.27</v>
      </c>
      <c r="K34">
        <f t="shared" si="10"/>
        <v>4.6589224076170624E-2</v>
      </c>
    </row>
    <row r="35" spans="1:11">
      <c r="A35" t="s">
        <v>55</v>
      </c>
      <c r="B35" s="14">
        <v>0.83799999999999997</v>
      </c>
      <c r="C35" s="14">
        <f t="shared" si="6"/>
        <v>7.4060600326093962E-2</v>
      </c>
      <c r="D35">
        <v>0.43</v>
      </c>
      <c r="E35">
        <f t="shared" si="7"/>
        <v>5.4333416999682783E-2</v>
      </c>
      <c r="G35">
        <f t="shared" si="8"/>
        <v>0</v>
      </c>
      <c r="I35">
        <f t="shared" si="9"/>
        <v>0</v>
      </c>
      <c r="J35">
        <v>0.214</v>
      </c>
      <c r="K35">
        <f t="shared" si="10"/>
        <v>2.926749116313182E-2</v>
      </c>
    </row>
    <row r="36" spans="1:11">
      <c r="A36" t="s">
        <v>43</v>
      </c>
      <c r="B36" s="14">
        <v>0.80200000000000005</v>
      </c>
      <c r="C36" s="14">
        <f t="shared" si="6"/>
        <v>6.7834078143985496E-2</v>
      </c>
      <c r="D36">
        <v>0.14899999999999999</v>
      </c>
      <c r="E36">
        <f t="shared" si="7"/>
        <v>6.5238301287720794E-3</v>
      </c>
      <c r="F36">
        <v>0.307</v>
      </c>
      <c r="G36">
        <f t="shared" si="8"/>
        <v>2.9462809878265907E-2</v>
      </c>
      <c r="H36">
        <v>0.29299999999999998</v>
      </c>
      <c r="I36">
        <f t="shared" si="9"/>
        <v>3.6707460330035968E-2</v>
      </c>
      <c r="J36">
        <v>0.28499999999999998</v>
      </c>
      <c r="K36">
        <f t="shared" si="10"/>
        <v>5.1909598430548126E-2</v>
      </c>
    </row>
    <row r="37" spans="1:11">
      <c r="A37" t="s">
        <v>72</v>
      </c>
      <c r="B37" s="14">
        <v>0.755</v>
      </c>
      <c r="C37" s="14">
        <f t="shared" si="6"/>
        <v>6.0116417799058033E-2</v>
      </c>
      <c r="D37">
        <v>0.15</v>
      </c>
      <c r="E37">
        <f t="shared" si="7"/>
        <v>6.6116921714054226E-3</v>
      </c>
      <c r="F37">
        <v>-0.187</v>
      </c>
      <c r="G37">
        <f t="shared" si="8"/>
        <v>1.0931521805356878E-2</v>
      </c>
      <c r="H37">
        <v>0.48699999999999999</v>
      </c>
      <c r="I37">
        <f t="shared" si="9"/>
        <v>0.10140912135277406</v>
      </c>
      <c r="J37">
        <v>0.27400000000000002</v>
      </c>
      <c r="K37">
        <f t="shared" si="10"/>
        <v>4.7979870874383899E-2</v>
      </c>
    </row>
    <row r="38" spans="1:11">
      <c r="A38" t="s">
        <v>50</v>
      </c>
      <c r="B38" s="14">
        <v>0.71</v>
      </c>
      <c r="C38" s="14">
        <f t="shared" si="6"/>
        <v>5.316378441735916E-2</v>
      </c>
      <c r="D38">
        <v>0.17399999999999999</v>
      </c>
      <c r="E38">
        <f t="shared" si="7"/>
        <v>8.8966929858431357E-3</v>
      </c>
      <c r="F38">
        <v>-0.3</v>
      </c>
      <c r="G38">
        <f t="shared" si="8"/>
        <v>2.8134546669396295E-2</v>
      </c>
      <c r="H38">
        <v>0.495</v>
      </c>
      <c r="I38">
        <f t="shared" si="9"/>
        <v>0.10476820309342058</v>
      </c>
      <c r="J38">
        <v>0.249</v>
      </c>
      <c r="K38">
        <f t="shared" si="10"/>
        <v>3.9623847488980173E-2</v>
      </c>
    </row>
    <row r="39" spans="1:11">
      <c r="A39" t="s">
        <v>59</v>
      </c>
      <c r="B39" s="14">
        <v>0.624</v>
      </c>
      <c r="C39" s="14">
        <f t="shared" si="6"/>
        <v>4.1064673122978852E-2</v>
      </c>
      <c r="D39">
        <v>0.46700000000000003</v>
      </c>
      <c r="E39">
        <f t="shared" si="7"/>
        <v>6.4086103731983882E-2</v>
      </c>
      <c r="F39">
        <v>0.24199999999999999</v>
      </c>
      <c r="G39">
        <f t="shared" si="8"/>
        <v>1.8307462123850274E-2</v>
      </c>
      <c r="H39">
        <v>0.22800000000000001</v>
      </c>
      <c r="I39">
        <f t="shared" si="9"/>
        <v>2.2227406467129378E-2</v>
      </c>
      <c r="J39">
        <v>0.36799999999999999</v>
      </c>
      <c r="K39">
        <f t="shared" si="10"/>
        <v>8.6547312500566936E-2</v>
      </c>
    </row>
    <row r="40" spans="1:11">
      <c r="A40" t="s">
        <v>54</v>
      </c>
      <c r="B40">
        <v>0.39900000000000002</v>
      </c>
      <c r="C40">
        <f t="shared" si="6"/>
        <v>1.6789779097456846E-2</v>
      </c>
      <c r="D40" s="14">
        <v>0.86299999999999999</v>
      </c>
      <c r="E40" s="14">
        <f t="shared" si="7"/>
        <v>0.21885259408024202</v>
      </c>
      <c r="G40">
        <f t="shared" si="8"/>
        <v>0</v>
      </c>
      <c r="I40">
        <f t="shared" si="9"/>
        <v>0</v>
      </c>
      <c r="J40">
        <v>0.11899999999999999</v>
      </c>
      <c r="K40">
        <f t="shared" si="10"/>
        <v>9.0500686164972852E-3</v>
      </c>
    </row>
    <row r="41" spans="1:11">
      <c r="A41" t="s">
        <v>61</v>
      </c>
      <c r="C41">
        <f t="shared" si="6"/>
        <v>0</v>
      </c>
      <c r="D41" s="14">
        <v>0.82499999999999996</v>
      </c>
      <c r="E41" s="14">
        <f t="shared" si="7"/>
        <v>0.20000368818501402</v>
      </c>
      <c r="F41">
        <v>-0.219</v>
      </c>
      <c r="G41">
        <f t="shared" si="8"/>
        <v>1.4992899920121285E-2</v>
      </c>
      <c r="H41">
        <v>0.29699999999999999</v>
      </c>
      <c r="I41">
        <f t="shared" si="9"/>
        <v>3.771655311363141E-2</v>
      </c>
      <c r="J41">
        <v>-0.224</v>
      </c>
      <c r="K41">
        <f t="shared" si="10"/>
        <v>3.2066679111741256E-2</v>
      </c>
    </row>
    <row r="42" spans="1:11">
      <c r="A42" t="s">
        <v>66</v>
      </c>
      <c r="B42">
        <v>0.37</v>
      </c>
      <c r="C42">
        <f t="shared" si="6"/>
        <v>1.4437853772538124E-2</v>
      </c>
      <c r="D42" s="14">
        <v>0.79700000000000004</v>
      </c>
      <c r="E42" s="14">
        <f t="shared" si="7"/>
        <v>0.18665806100027854</v>
      </c>
      <c r="G42">
        <f t="shared" si="8"/>
        <v>0</v>
      </c>
      <c r="H42">
        <v>-0.182</v>
      </c>
      <c r="I42">
        <f t="shared" si="9"/>
        <v>1.4163215832125145E-2</v>
      </c>
      <c r="J42">
        <v>0.26100000000000001</v>
      </c>
      <c r="K42">
        <f t="shared" si="10"/>
        <v>4.3535041608954994E-2</v>
      </c>
    </row>
    <row r="43" spans="1:11">
      <c r="A43" t="s">
        <v>70</v>
      </c>
      <c r="C43">
        <f t="shared" si="6"/>
        <v>0</v>
      </c>
      <c r="D43" s="14">
        <v>0.622</v>
      </c>
      <c r="E43" s="14">
        <f t="shared" si="7"/>
        <v>0.11368701840186736</v>
      </c>
      <c r="G43">
        <f t="shared" si="8"/>
        <v>0</v>
      </c>
      <c r="H43">
        <v>-0.20300000000000001</v>
      </c>
      <c r="I43">
        <f t="shared" si="9"/>
        <v>1.7620213779315455E-2</v>
      </c>
      <c r="K43">
        <f t="shared" si="10"/>
        <v>0</v>
      </c>
    </row>
    <row r="44" spans="1:11">
      <c r="A44" t="s">
        <v>71</v>
      </c>
      <c r="C44">
        <f t="shared" si="6"/>
        <v>0</v>
      </c>
      <c r="E44">
        <f t="shared" si="7"/>
        <v>0</v>
      </c>
      <c r="F44" s="14">
        <v>-0.95099999999999996</v>
      </c>
      <c r="G44" s="14">
        <f t="shared" si="8"/>
        <v>0.28272124602609644</v>
      </c>
      <c r="I44">
        <f t="shared" si="9"/>
        <v>0</v>
      </c>
      <c r="K44">
        <f t="shared" si="10"/>
        <v>0</v>
      </c>
    </row>
    <row r="45" spans="1:11">
      <c r="A45" t="s">
        <v>63</v>
      </c>
      <c r="B45">
        <v>-0.13700000000000001</v>
      </c>
      <c r="C45">
        <f t="shared" si="6"/>
        <v>1.9794308068427184E-3</v>
      </c>
      <c r="E45">
        <f t="shared" si="7"/>
        <v>0</v>
      </c>
      <c r="F45" s="14">
        <v>0.79100000000000004</v>
      </c>
      <c r="G45" s="14">
        <f t="shared" si="8"/>
        <v>0.19559168105171718</v>
      </c>
      <c r="I45">
        <f t="shared" si="9"/>
        <v>0</v>
      </c>
      <c r="J45">
        <v>0.318</v>
      </c>
      <c r="K45">
        <f t="shared" si="10"/>
        <v>6.4626731076525085E-2</v>
      </c>
    </row>
    <row r="46" spans="1:11">
      <c r="A46" t="s">
        <v>40</v>
      </c>
      <c r="B46">
        <v>0.185</v>
      </c>
      <c r="C46">
        <f t="shared" si="6"/>
        <v>3.6094634431345311E-3</v>
      </c>
      <c r="D46">
        <v>-0.32200000000000001</v>
      </c>
      <c r="E46">
        <f t="shared" si="7"/>
        <v>3.0467852937777776E-2</v>
      </c>
      <c r="F46" s="14">
        <v>0.74199999999999999</v>
      </c>
      <c r="G46" s="14">
        <f t="shared" si="8"/>
        <v>0.17210965058321667</v>
      </c>
      <c r="H46">
        <v>-0.18</v>
      </c>
      <c r="I46">
        <f t="shared" si="9"/>
        <v>1.3853646690039084E-2</v>
      </c>
      <c r="J46">
        <v>-0.317</v>
      </c>
      <c r="K46">
        <f t="shared" si="10"/>
        <v>6.4220912732377372E-2</v>
      </c>
    </row>
    <row r="47" spans="1:11">
      <c r="A47" t="s">
        <v>69</v>
      </c>
      <c r="B47">
        <v>-0.13200000000000001</v>
      </c>
      <c r="C47">
        <f t="shared" si="6"/>
        <v>1.8375833756954297E-3</v>
      </c>
      <c r="D47">
        <v>-0.122</v>
      </c>
      <c r="E47">
        <f t="shared" si="7"/>
        <v>4.3737078346310363E-3</v>
      </c>
      <c r="F47" s="14">
        <v>0.72899999999999998</v>
      </c>
      <c r="G47" s="14">
        <f t="shared" si="8"/>
        <v>0.16613168462811817</v>
      </c>
      <c r="H47">
        <v>-0.40699999999999997</v>
      </c>
      <c r="I47">
        <f t="shared" si="9"/>
        <v>7.0828479029576674E-2</v>
      </c>
      <c r="J47">
        <v>-0.156</v>
      </c>
      <c r="K47">
        <f t="shared" si="10"/>
        <v>1.5552748382958687E-2</v>
      </c>
    </row>
    <row r="48" spans="1:11">
      <c r="A48" t="s">
        <v>45</v>
      </c>
      <c r="B48">
        <v>-0.35399999999999998</v>
      </c>
      <c r="C48">
        <f t="shared" si="6"/>
        <v>1.321617299751196E-2</v>
      </c>
      <c r="E48">
        <f t="shared" si="7"/>
        <v>0</v>
      </c>
      <c r="F48">
        <v>-0.16800000000000001</v>
      </c>
      <c r="G48">
        <f t="shared" si="8"/>
        <v>8.82299383552268E-3</v>
      </c>
      <c r="H48" s="14">
        <v>0.83399999999999996</v>
      </c>
      <c r="I48" s="14">
        <f t="shared" si="9"/>
        <v>0.29740700855360569</v>
      </c>
      <c r="K48">
        <f t="shared" si="10"/>
        <v>0</v>
      </c>
    </row>
    <row r="49" spans="1:11">
      <c r="A49" t="s">
        <v>27</v>
      </c>
      <c r="B49">
        <v>0.51100000000000001</v>
      </c>
      <c r="C49">
        <f t="shared" si="6"/>
        <v>2.7538545032424599E-2</v>
      </c>
      <c r="D49">
        <v>-0.307</v>
      </c>
      <c r="E49">
        <f t="shared" si="7"/>
        <v>2.7695350020568429E-2</v>
      </c>
      <c r="G49">
        <f>(F49^2)/$G$52</f>
        <v>0</v>
      </c>
      <c r="H49" s="14">
        <v>0.67200000000000004</v>
      </c>
      <c r="I49" s="14">
        <f t="shared" si="9"/>
        <v>0.19308904897761145</v>
      </c>
      <c r="J49">
        <v>-0.193</v>
      </c>
      <c r="K49">
        <f t="shared" si="10"/>
        <v>2.3805240159304249E-2</v>
      </c>
    </row>
    <row r="50" spans="1:11">
      <c r="A50" t="s">
        <v>58</v>
      </c>
      <c r="B50">
        <v>0.35599999999999998</v>
      </c>
      <c r="C50">
        <f t="shared" si="6"/>
        <v>1.336593013671579E-2</v>
      </c>
      <c r="E50">
        <f t="shared" si="7"/>
        <v>0</v>
      </c>
      <c r="G50">
        <f t="shared" si="8"/>
        <v>0</v>
      </c>
      <c r="I50">
        <f t="shared" si="9"/>
        <v>0</v>
      </c>
      <c r="J50" s="14">
        <v>0.79600000000000004</v>
      </c>
      <c r="K50" s="14">
        <f t="shared" si="10"/>
        <v>0.40493385188267389</v>
      </c>
    </row>
    <row r="52" spans="1:11">
      <c r="A52" t="s">
        <v>75</v>
      </c>
      <c r="B52" s="16">
        <v>9.4820187374659533</v>
      </c>
      <c r="E52" s="16">
        <v>3.4030622443841421</v>
      </c>
      <c r="G52" s="16">
        <v>3.1989141697420211</v>
      </c>
      <c r="I52" s="16">
        <v>2.3387343942657304</v>
      </c>
      <c r="K52" s="16">
        <v>1.564739517464657</v>
      </c>
    </row>
    <row r="53" spans="1:11">
      <c r="A53" t="s">
        <v>76</v>
      </c>
      <c r="B53">
        <f>B52/($B52+$E52+$G52+$I52+$K52)</f>
        <v>0.47439816954442171</v>
      </c>
      <c r="E53">
        <f>E52/($B52+$E52+$G52+$I52+$K52)</f>
        <v>0.17025978795028354</v>
      </c>
      <c r="G53">
        <f>G52/($B52+$E52+$G52+$I52+$K52)</f>
        <v>0.16004598479214696</v>
      </c>
      <c r="I53">
        <f>I52/($B52+$E52+$G52+$I52+$K52)</f>
        <v>0.11701003197835415</v>
      </c>
      <c r="K53">
        <f>K52/($B52+$E52+$G52+$I52+$K52)</f>
        <v>7.8286025734793624E-2</v>
      </c>
    </row>
    <row r="55" spans="1:11" ht="15" thickBot="1"/>
    <row r="56" spans="1:11" ht="26.4">
      <c r="A56" s="1" t="s">
        <v>73</v>
      </c>
      <c r="B56" s="1" t="s">
        <v>92</v>
      </c>
    </row>
    <row r="57" spans="1:11">
      <c r="A57" s="2" t="s">
        <v>3</v>
      </c>
      <c r="B57">
        <v>0.77302154085544106</v>
      </c>
    </row>
    <row r="58" spans="1:11">
      <c r="A58" s="2" t="s">
        <v>4</v>
      </c>
      <c r="B58">
        <v>0.46953002980625708</v>
      </c>
    </row>
    <row r="59" spans="1:11">
      <c r="A59" s="2" t="s">
        <v>5</v>
      </c>
      <c r="B59">
        <v>0.42556198749342633</v>
      </c>
    </row>
    <row r="60" spans="1:11">
      <c r="A60" s="2" t="s">
        <v>6</v>
      </c>
      <c r="B60">
        <v>0.35470994054059402</v>
      </c>
    </row>
    <row r="61" spans="1:11">
      <c r="A61" s="2" t="s">
        <v>7</v>
      </c>
      <c r="B61">
        <v>0.61080998903947759</v>
      </c>
    </row>
    <row r="62" spans="1:11">
      <c r="A62" s="2" t="s">
        <v>8</v>
      </c>
      <c r="B62">
        <v>0.45075438506922505</v>
      </c>
    </row>
    <row r="63" spans="1:11">
      <c r="A63" s="2" t="s">
        <v>9</v>
      </c>
      <c r="B63">
        <v>0.39074112733409949</v>
      </c>
    </row>
    <row r="64" spans="1:11">
      <c r="A64" s="2" t="s">
        <v>10</v>
      </c>
      <c r="B64">
        <v>0.80218106509721454</v>
      </c>
    </row>
    <row r="65" spans="1:2">
      <c r="A65" s="2" t="s">
        <v>11</v>
      </c>
      <c r="B65">
        <v>0.3282507829319628</v>
      </c>
    </row>
    <row r="66" spans="1:2">
      <c r="A66" s="2" t="s">
        <v>12</v>
      </c>
      <c r="B66">
        <v>0.33750853392374708</v>
      </c>
    </row>
    <row r="67" spans="1:2">
      <c r="A67" s="2" t="s">
        <v>13</v>
      </c>
      <c r="B67">
        <v>0.27038518611268225</v>
      </c>
    </row>
    <row r="68" spans="1:2">
      <c r="A68" s="2" t="s">
        <v>14</v>
      </c>
      <c r="B68">
        <v>0.4333343559211888</v>
      </c>
    </row>
    <row r="69" spans="1:2">
      <c r="A69" s="2" t="s">
        <v>15</v>
      </c>
      <c r="B69">
        <v>0.5764670915992639</v>
      </c>
    </row>
    <row r="70" spans="1:2">
      <c r="A70" s="2" t="s">
        <v>16</v>
      </c>
      <c r="B70">
        <v>0.65607712906097315</v>
      </c>
    </row>
    <row r="71" spans="1:2">
      <c r="A71" s="2" t="s">
        <v>17</v>
      </c>
      <c r="B71">
        <v>0.38009308301279154</v>
      </c>
    </row>
    <row r="72" spans="1:2">
      <c r="A72" s="2" t="s">
        <v>18</v>
      </c>
      <c r="B72">
        <v>0.45782435336631699</v>
      </c>
    </row>
    <row r="73" spans="1:2">
      <c r="A73" s="2" t="s">
        <v>19</v>
      </c>
      <c r="B73">
        <v>1.1639682072096189</v>
      </c>
    </row>
    <row r="74" spans="1:2">
      <c r="A74" s="2" t="s">
        <v>20</v>
      </c>
      <c r="B74">
        <v>0.82395383071681594</v>
      </c>
    </row>
    <row r="75" spans="1:2">
      <c r="A75" s="2" t="s">
        <v>21</v>
      </c>
      <c r="B75">
        <v>0.63960815913859737</v>
      </c>
    </row>
    <row r="76" spans="1:2">
      <c r="A76" s="2" t="s">
        <v>22</v>
      </c>
      <c r="B76">
        <v>0.61377610854227638</v>
      </c>
    </row>
    <row r="77" spans="1:2">
      <c r="A77" s="2" t="s">
        <v>23</v>
      </c>
      <c r="B77">
        <v>2.6154201990274446</v>
      </c>
    </row>
  </sheetData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98E50-74B3-4808-9276-69208076B2EB}">
  <dimension ref="A1:B78"/>
  <sheetViews>
    <sheetView workbookViewId="0"/>
  </sheetViews>
  <sheetFormatPr defaultRowHeight="14.4"/>
  <cols>
    <col min="1" max="1" width="22.88671875" customWidth="1"/>
    <col min="2" max="2" width="15.109375" customWidth="1"/>
  </cols>
  <sheetData>
    <row r="1" spans="1:2">
      <c r="A1" s="1" t="s">
        <v>0</v>
      </c>
      <c r="B1" s="1" t="s">
        <v>40</v>
      </c>
    </row>
    <row r="3" spans="1:2">
      <c r="A3" s="2" t="s">
        <v>31</v>
      </c>
      <c r="B3" s="10">
        <v>115</v>
      </c>
    </row>
    <row r="5" spans="1:2">
      <c r="A5" s="2" t="s">
        <v>3</v>
      </c>
      <c r="B5" s="10">
        <v>100.1</v>
      </c>
    </row>
    <row r="6" spans="1:2">
      <c r="A6" s="2" t="s">
        <v>4</v>
      </c>
      <c r="B6" s="10">
        <v>112.6</v>
      </c>
    </row>
    <row r="7" spans="1:2">
      <c r="A7" s="2" t="s">
        <v>5</v>
      </c>
      <c r="B7" s="10">
        <v>131.1</v>
      </c>
    </row>
    <row r="8" spans="1:2">
      <c r="A8" s="2" t="s">
        <v>6</v>
      </c>
      <c r="B8" s="10">
        <v>149</v>
      </c>
    </row>
    <row r="9" spans="1:2">
      <c r="A9" s="2" t="s">
        <v>7</v>
      </c>
      <c r="B9" s="10">
        <v>107.3</v>
      </c>
    </row>
    <row r="10" spans="1:2">
      <c r="A10" s="2" t="s">
        <v>8</v>
      </c>
      <c r="B10" s="10">
        <v>110.5</v>
      </c>
    </row>
    <row r="11" spans="1:2">
      <c r="A11" s="2" t="s">
        <v>9</v>
      </c>
      <c r="B11" s="10">
        <v>114.9</v>
      </c>
    </row>
    <row r="12" spans="1:2">
      <c r="A12" s="2" t="s">
        <v>10</v>
      </c>
      <c r="B12" s="10">
        <v>155.30000000000001</v>
      </c>
    </row>
    <row r="13" spans="1:2">
      <c r="A13" s="2" t="s">
        <v>11</v>
      </c>
      <c r="B13" s="10">
        <v>166</v>
      </c>
    </row>
    <row r="14" spans="1:2">
      <c r="A14" s="2" t="s">
        <v>12</v>
      </c>
      <c r="B14" s="10">
        <v>103.3</v>
      </c>
    </row>
    <row r="15" spans="1:2">
      <c r="A15" s="2" t="s">
        <v>13</v>
      </c>
      <c r="B15" s="10">
        <v>99.2</v>
      </c>
    </row>
    <row r="16" spans="1:2">
      <c r="A16" s="2" t="s">
        <v>14</v>
      </c>
      <c r="B16" s="10">
        <v>96.5</v>
      </c>
    </row>
    <row r="17" spans="1:2">
      <c r="A17" s="2" t="s">
        <v>15</v>
      </c>
      <c r="B17" s="10">
        <v>117.4</v>
      </c>
    </row>
    <row r="18" spans="1:2">
      <c r="A18" s="2" t="s">
        <v>16</v>
      </c>
      <c r="B18" s="10">
        <v>106.3</v>
      </c>
    </row>
    <row r="19" spans="1:2">
      <c r="A19" s="2" t="s">
        <v>17</v>
      </c>
      <c r="B19" s="10">
        <v>146.1</v>
      </c>
    </row>
    <row r="20" spans="1:2">
      <c r="A20" s="2" t="s">
        <v>18</v>
      </c>
      <c r="B20" s="10">
        <v>98.3</v>
      </c>
    </row>
    <row r="21" spans="1:2">
      <c r="A21" s="2" t="s">
        <v>19</v>
      </c>
      <c r="B21" s="10">
        <v>102.3</v>
      </c>
    </row>
    <row r="22" spans="1:2">
      <c r="A22" s="2" t="s">
        <v>20</v>
      </c>
      <c r="B22" s="10">
        <v>136.80000000000001</v>
      </c>
    </row>
    <row r="23" spans="1:2">
      <c r="A23" s="2" t="s">
        <v>21</v>
      </c>
      <c r="B23" s="10">
        <v>109.4</v>
      </c>
    </row>
    <row r="24" spans="1:2">
      <c r="A24" s="2" t="s">
        <v>22</v>
      </c>
      <c r="B24" s="10">
        <v>91.8</v>
      </c>
    </row>
    <row r="25" spans="1:2">
      <c r="A25" s="2" t="s">
        <v>23</v>
      </c>
      <c r="B25" s="10">
        <v>118.9</v>
      </c>
    </row>
    <row r="27" spans="1:2">
      <c r="A27" t="s">
        <v>30</v>
      </c>
    </row>
    <row r="29" spans="1:2">
      <c r="A29" t="s">
        <v>32</v>
      </c>
      <c r="B29" s="6">
        <f>MAX(B5:B25)</f>
        <v>166</v>
      </c>
    </row>
    <row r="30" spans="1:2">
      <c r="A30" t="s">
        <v>33</v>
      </c>
      <c r="B30" s="6">
        <f>MIN(B5:B25)</f>
        <v>91.8</v>
      </c>
    </row>
    <row r="32" spans="1:2">
      <c r="A32" t="s">
        <v>34</v>
      </c>
    </row>
    <row r="33" spans="1:2">
      <c r="A33" s="2" t="s">
        <v>3</v>
      </c>
      <c r="B33">
        <f>(B5-B$30)/(B$29-B$30)</f>
        <v>0.11185983827493257</v>
      </c>
    </row>
    <row r="34" spans="1:2">
      <c r="A34" s="2" t="s">
        <v>4</v>
      </c>
      <c r="B34">
        <f t="shared" ref="B34:B53" si="0">(B6-B$30)/(B$29-B$30)</f>
        <v>0.28032345013477084</v>
      </c>
    </row>
    <row r="35" spans="1:2">
      <c r="A35" s="2" t="s">
        <v>5</v>
      </c>
      <c r="B35">
        <f t="shared" si="0"/>
        <v>0.5296495956873315</v>
      </c>
    </row>
    <row r="36" spans="1:2">
      <c r="A36" s="2" t="s">
        <v>6</v>
      </c>
      <c r="B36">
        <f t="shared" si="0"/>
        <v>0.77088948787061995</v>
      </c>
    </row>
    <row r="37" spans="1:2">
      <c r="A37" s="2" t="s">
        <v>7</v>
      </c>
      <c r="B37">
        <f t="shared" si="0"/>
        <v>0.20889487870619947</v>
      </c>
    </row>
    <row r="38" spans="1:2">
      <c r="A38" s="2" t="s">
        <v>8</v>
      </c>
      <c r="B38">
        <f t="shared" si="0"/>
        <v>0.25202156334231807</v>
      </c>
    </row>
    <row r="39" spans="1:2">
      <c r="A39" s="2" t="s">
        <v>9</v>
      </c>
      <c r="B39">
        <f t="shared" si="0"/>
        <v>0.31132075471698123</v>
      </c>
    </row>
    <row r="40" spans="1:2">
      <c r="A40" s="2" t="s">
        <v>10</v>
      </c>
      <c r="B40">
        <f t="shared" si="0"/>
        <v>0.85579514824797864</v>
      </c>
    </row>
    <row r="41" spans="1:2">
      <c r="A41" s="2" t="s">
        <v>11</v>
      </c>
      <c r="B41">
        <f t="shared" si="0"/>
        <v>1</v>
      </c>
    </row>
    <row r="42" spans="1:2">
      <c r="A42" s="2" t="s">
        <v>12</v>
      </c>
      <c r="B42">
        <f t="shared" si="0"/>
        <v>0.15498652291105119</v>
      </c>
    </row>
    <row r="43" spans="1:2">
      <c r="A43" s="2" t="s">
        <v>13</v>
      </c>
      <c r="B43">
        <f t="shared" si="0"/>
        <v>9.9730458221024332E-2</v>
      </c>
    </row>
    <row r="44" spans="1:2">
      <c r="A44" s="2" t="s">
        <v>14</v>
      </c>
      <c r="B44">
        <f t="shared" si="0"/>
        <v>6.3342318059299227E-2</v>
      </c>
    </row>
    <row r="45" spans="1:2">
      <c r="A45" s="2" t="s">
        <v>15</v>
      </c>
      <c r="B45">
        <f t="shared" si="0"/>
        <v>0.34501347708894886</v>
      </c>
    </row>
    <row r="46" spans="1:2">
      <c r="A46" s="2" t="s">
        <v>16</v>
      </c>
      <c r="B46">
        <f t="shared" si="0"/>
        <v>0.19541778975741239</v>
      </c>
    </row>
    <row r="47" spans="1:2">
      <c r="A47" s="2" t="s">
        <v>17</v>
      </c>
      <c r="B47">
        <f t="shared" si="0"/>
        <v>0.7318059299191374</v>
      </c>
    </row>
    <row r="48" spans="1:2">
      <c r="A48" s="2" t="s">
        <v>18</v>
      </c>
      <c r="B48">
        <f t="shared" si="0"/>
        <v>8.7601078167115903E-2</v>
      </c>
    </row>
    <row r="49" spans="1:2">
      <c r="A49" s="2" t="s">
        <v>19</v>
      </c>
      <c r="B49">
        <f t="shared" si="0"/>
        <v>0.14150943396226415</v>
      </c>
    </row>
    <row r="50" spans="1:2">
      <c r="A50" s="2" t="s">
        <v>20</v>
      </c>
      <c r="B50">
        <f t="shared" si="0"/>
        <v>0.60646900269541792</v>
      </c>
    </row>
    <row r="51" spans="1:2">
      <c r="A51" s="2" t="s">
        <v>21</v>
      </c>
      <c r="B51">
        <f t="shared" si="0"/>
        <v>0.2371967654986524</v>
      </c>
    </row>
    <row r="52" spans="1:2">
      <c r="A52" s="2" t="s">
        <v>22</v>
      </c>
      <c r="B52">
        <f t="shared" si="0"/>
        <v>0</v>
      </c>
    </row>
    <row r="53" spans="1:2">
      <c r="A53" s="2" t="s">
        <v>23</v>
      </c>
      <c r="B53">
        <f t="shared" si="0"/>
        <v>0.36522911051212947</v>
      </c>
    </row>
    <row r="55" spans="1:2">
      <c r="A55" t="s">
        <v>35</v>
      </c>
      <c r="B55">
        <f>(B3-B30)/(B29-B30)</f>
        <v>0.31266846361185985</v>
      </c>
    </row>
    <row r="57" spans="1:2">
      <c r="A57" t="s">
        <v>39</v>
      </c>
    </row>
    <row r="58" spans="1:2">
      <c r="A58" s="2" t="s">
        <v>3</v>
      </c>
      <c r="B58">
        <f t="shared" ref="B58:B78" si="1">B33/B$55</f>
        <v>0.35775862068965503</v>
      </c>
    </row>
    <row r="59" spans="1:2">
      <c r="A59" s="2" t="s">
        <v>4</v>
      </c>
      <c r="B59">
        <f t="shared" si="1"/>
        <v>0.89655172413793083</v>
      </c>
    </row>
    <row r="60" spans="1:2">
      <c r="A60" s="2" t="s">
        <v>5</v>
      </c>
      <c r="B60">
        <f t="shared" si="1"/>
        <v>1.6939655172413792</v>
      </c>
    </row>
    <row r="61" spans="1:2">
      <c r="A61" s="2" t="s">
        <v>6</v>
      </c>
      <c r="B61">
        <f t="shared" si="1"/>
        <v>2.4655172413793105</v>
      </c>
    </row>
    <row r="62" spans="1:2">
      <c r="A62" s="2" t="s">
        <v>7</v>
      </c>
      <c r="B62">
        <f t="shared" si="1"/>
        <v>0.6681034482758621</v>
      </c>
    </row>
    <row r="63" spans="1:2">
      <c r="A63" s="2" t="s">
        <v>8</v>
      </c>
      <c r="B63">
        <f t="shared" si="1"/>
        <v>0.80603448275862066</v>
      </c>
    </row>
    <row r="64" spans="1:2">
      <c r="A64" s="2" t="s">
        <v>9</v>
      </c>
      <c r="B64">
        <f t="shared" si="1"/>
        <v>0.99568965517241403</v>
      </c>
    </row>
    <row r="65" spans="1:2">
      <c r="A65" s="2" t="s">
        <v>10</v>
      </c>
      <c r="B65">
        <f t="shared" si="1"/>
        <v>2.737068965517242</v>
      </c>
    </row>
    <row r="66" spans="1:2">
      <c r="A66" s="2" t="s">
        <v>11</v>
      </c>
      <c r="B66">
        <f t="shared" si="1"/>
        <v>3.1982758620689653</v>
      </c>
    </row>
    <row r="67" spans="1:2">
      <c r="A67" s="2" t="s">
        <v>12</v>
      </c>
      <c r="B67">
        <f t="shared" si="1"/>
        <v>0.4956896551724137</v>
      </c>
    </row>
    <row r="68" spans="1:2">
      <c r="A68" s="2" t="s">
        <v>13</v>
      </c>
      <c r="B68">
        <f t="shared" si="1"/>
        <v>0.31896551724137956</v>
      </c>
    </row>
    <row r="69" spans="1:2">
      <c r="A69" s="2" t="s">
        <v>14</v>
      </c>
      <c r="B69">
        <f t="shared" si="1"/>
        <v>0.20258620689655182</v>
      </c>
    </row>
    <row r="70" spans="1:2">
      <c r="A70" s="2" t="s">
        <v>15</v>
      </c>
      <c r="B70">
        <f t="shared" si="1"/>
        <v>1.1034482758620692</v>
      </c>
    </row>
    <row r="71" spans="1:2">
      <c r="A71" s="2" t="s">
        <v>16</v>
      </c>
      <c r="B71">
        <f t="shared" si="1"/>
        <v>0.625</v>
      </c>
    </row>
    <row r="72" spans="1:2">
      <c r="A72" s="2" t="s">
        <v>17</v>
      </c>
      <c r="B72">
        <f t="shared" si="1"/>
        <v>2.3405172413793101</v>
      </c>
    </row>
    <row r="73" spans="1:2">
      <c r="A73" s="2" t="s">
        <v>18</v>
      </c>
      <c r="B73">
        <f t="shared" si="1"/>
        <v>0.28017241379310343</v>
      </c>
    </row>
    <row r="74" spans="1:2">
      <c r="A74" s="2" t="s">
        <v>19</v>
      </c>
      <c r="B74">
        <f t="shared" si="1"/>
        <v>0.45258620689655171</v>
      </c>
    </row>
    <row r="75" spans="1:2">
      <c r="A75" s="2" t="s">
        <v>20</v>
      </c>
      <c r="B75">
        <f t="shared" si="1"/>
        <v>1.9396551724137934</v>
      </c>
    </row>
    <row r="76" spans="1:2">
      <c r="A76" s="2" t="s">
        <v>21</v>
      </c>
      <c r="B76">
        <f t="shared" si="1"/>
        <v>0.75862068965517271</v>
      </c>
    </row>
    <row r="77" spans="1:2">
      <c r="A77" s="2" t="s">
        <v>22</v>
      </c>
      <c r="B77">
        <f t="shared" si="1"/>
        <v>0</v>
      </c>
    </row>
    <row r="78" spans="1:2">
      <c r="A78" s="2" t="s">
        <v>23</v>
      </c>
      <c r="B78">
        <f t="shared" si="1"/>
        <v>1.1681034482758623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A2BF2-041B-4BE6-8CE0-E555770FF2E0}">
  <dimension ref="A1:D78"/>
  <sheetViews>
    <sheetView workbookViewId="0"/>
  </sheetViews>
  <sheetFormatPr defaultRowHeight="14.4"/>
  <cols>
    <col min="1" max="1" width="22.88671875" customWidth="1"/>
    <col min="2" max="2" width="16.33203125" customWidth="1"/>
    <col min="3" max="3" width="18.5546875" customWidth="1"/>
    <col min="4" max="4" width="18.88671875" customWidth="1"/>
  </cols>
  <sheetData>
    <row r="1" spans="1:4" ht="26.4">
      <c r="A1" s="1" t="s">
        <v>0</v>
      </c>
      <c r="B1" s="1" t="s">
        <v>41</v>
      </c>
      <c r="C1" s="1" t="s">
        <v>42</v>
      </c>
      <c r="D1" s="9" t="s">
        <v>43</v>
      </c>
    </row>
    <row r="3" spans="1:4">
      <c r="A3" s="2" t="s">
        <v>31</v>
      </c>
      <c r="B3" s="7">
        <v>2507048</v>
      </c>
      <c r="C3" s="11">
        <v>3976691</v>
      </c>
      <c r="D3">
        <f>SUM(B3/C3)</f>
        <v>0.63043570647053038</v>
      </c>
    </row>
    <row r="5" spans="1:4">
      <c r="A5" s="2" t="s">
        <v>3</v>
      </c>
      <c r="B5" s="7">
        <v>179923</v>
      </c>
      <c r="C5" s="11">
        <v>287146</v>
      </c>
      <c r="D5">
        <f>SUM(B5/C5)</f>
        <v>0.62659065423164517</v>
      </c>
    </row>
    <row r="6" spans="1:4">
      <c r="A6" s="2" t="s">
        <v>4</v>
      </c>
      <c r="B6" s="7">
        <v>67365</v>
      </c>
      <c r="C6" s="11">
        <v>123557</v>
      </c>
      <c r="D6">
        <f t="shared" ref="D6:D25" si="0">SUM(B6/C6)</f>
        <v>0.5452139498369174</v>
      </c>
    </row>
    <row r="7" spans="1:4">
      <c r="A7" s="2" t="s">
        <v>5</v>
      </c>
      <c r="B7" s="7">
        <v>91598</v>
      </c>
      <c r="C7" s="11">
        <v>163015</v>
      </c>
      <c r="D7">
        <f t="shared" si="0"/>
        <v>0.56189921172898205</v>
      </c>
    </row>
    <row r="8" spans="1:4">
      <c r="A8" s="2" t="s">
        <v>6</v>
      </c>
      <c r="B8" s="7">
        <v>70820</v>
      </c>
      <c r="C8" s="11">
        <v>125070</v>
      </c>
      <c r="D8">
        <f t="shared" si="0"/>
        <v>0.56624290397377464</v>
      </c>
    </row>
    <row r="9" spans="1:4">
      <c r="A9" s="2" t="s">
        <v>7</v>
      </c>
      <c r="B9" s="7">
        <v>97156</v>
      </c>
      <c r="C9" s="11">
        <v>161863</v>
      </c>
      <c r="D9">
        <f t="shared" si="0"/>
        <v>0.60023600205111727</v>
      </c>
    </row>
    <row r="10" spans="1:4">
      <c r="A10" s="2" t="s">
        <v>8</v>
      </c>
      <c r="B10" s="7">
        <v>52132</v>
      </c>
      <c r="C10" s="11">
        <v>106615</v>
      </c>
      <c r="D10">
        <f t="shared" si="0"/>
        <v>0.48897434694930358</v>
      </c>
    </row>
    <row r="11" spans="1:4">
      <c r="A11" s="2" t="s">
        <v>9</v>
      </c>
      <c r="B11" s="7">
        <v>56544</v>
      </c>
      <c r="C11" s="11">
        <v>111495</v>
      </c>
      <c r="D11">
        <f t="shared" si="0"/>
        <v>0.50714381810843534</v>
      </c>
    </row>
    <row r="12" spans="1:4">
      <c r="A12" s="2" t="s">
        <v>10</v>
      </c>
      <c r="B12" s="7">
        <v>201704</v>
      </c>
      <c r="C12" s="11">
        <v>285070</v>
      </c>
      <c r="D12">
        <f t="shared" si="0"/>
        <v>0.70755954677798438</v>
      </c>
    </row>
    <row r="13" spans="1:4">
      <c r="A13" s="2" t="s">
        <v>11</v>
      </c>
      <c r="B13" s="7">
        <v>26164</v>
      </c>
      <c r="C13" s="11">
        <v>50228</v>
      </c>
      <c r="D13">
        <f t="shared" si="0"/>
        <v>0.52090467468344348</v>
      </c>
    </row>
    <row r="14" spans="1:4">
      <c r="A14" s="2" t="s">
        <v>12</v>
      </c>
      <c r="B14" s="7">
        <v>38490</v>
      </c>
      <c r="C14" s="11">
        <v>77931</v>
      </c>
      <c r="D14">
        <f t="shared" si="0"/>
        <v>0.49389844862763216</v>
      </c>
    </row>
    <row r="15" spans="1:4">
      <c r="A15" s="2" t="s">
        <v>13</v>
      </c>
      <c r="B15" s="7">
        <v>37250</v>
      </c>
      <c r="C15" s="11">
        <v>71202</v>
      </c>
      <c r="D15">
        <f t="shared" si="0"/>
        <v>0.52315946181287043</v>
      </c>
    </row>
    <row r="16" spans="1:4">
      <c r="A16" s="2" t="s">
        <v>14</v>
      </c>
      <c r="B16" s="7">
        <v>79114</v>
      </c>
      <c r="C16" s="11">
        <v>144102</v>
      </c>
      <c r="D16">
        <f t="shared" si="0"/>
        <v>0.54901389293694747</v>
      </c>
    </row>
    <row r="17" spans="1:4">
      <c r="A17" s="2" t="s">
        <v>15</v>
      </c>
      <c r="B17" s="7">
        <v>97276</v>
      </c>
      <c r="C17" s="11">
        <v>157480</v>
      </c>
      <c r="D17">
        <f t="shared" si="0"/>
        <v>0.61770383540767082</v>
      </c>
    </row>
    <row r="18" spans="1:4">
      <c r="A18" s="2" t="s">
        <v>16</v>
      </c>
      <c r="B18" s="7">
        <v>165168</v>
      </c>
      <c r="C18" s="11">
        <v>280722</v>
      </c>
      <c r="D18">
        <f t="shared" si="0"/>
        <v>0.5883685639173275</v>
      </c>
    </row>
    <row r="19" spans="1:4">
      <c r="A19" s="2" t="s">
        <v>17</v>
      </c>
      <c r="B19" s="7">
        <v>62792</v>
      </c>
      <c r="C19" s="11">
        <v>105726</v>
      </c>
      <c r="D19">
        <f t="shared" si="0"/>
        <v>0.59391256644533985</v>
      </c>
    </row>
    <row r="20" spans="1:4">
      <c r="A20" s="2" t="s">
        <v>18</v>
      </c>
      <c r="B20" s="7">
        <v>88265</v>
      </c>
      <c r="C20" s="11">
        <v>162672</v>
      </c>
      <c r="D20">
        <f t="shared" si="0"/>
        <v>0.54259491492082224</v>
      </c>
    </row>
    <row r="21" spans="1:4">
      <c r="A21" s="2" t="s">
        <v>19</v>
      </c>
      <c r="B21" s="7">
        <v>281893</v>
      </c>
      <c r="C21" s="11">
        <v>415705</v>
      </c>
      <c r="D21">
        <f t="shared" si="0"/>
        <v>0.67810827389615236</v>
      </c>
    </row>
    <row r="22" spans="1:4">
      <c r="A22" s="2" t="s">
        <v>20</v>
      </c>
      <c r="B22" s="7">
        <v>130476</v>
      </c>
      <c r="C22" s="11">
        <v>197390</v>
      </c>
      <c r="D22">
        <f t="shared" si="0"/>
        <v>0.6610061299964537</v>
      </c>
    </row>
    <row r="23" spans="1:4">
      <c r="A23" s="2" t="s">
        <v>21</v>
      </c>
      <c r="B23" s="7">
        <v>76230</v>
      </c>
      <c r="C23" s="11">
        <v>113069</v>
      </c>
      <c r="D23">
        <f t="shared" si="0"/>
        <v>0.67419009631287086</v>
      </c>
    </row>
    <row r="24" spans="1:4">
      <c r="A24" s="2" t="s">
        <v>22</v>
      </c>
      <c r="B24" s="7">
        <v>58571</v>
      </c>
      <c r="C24" s="11">
        <v>102349</v>
      </c>
      <c r="D24">
        <f t="shared" si="0"/>
        <v>0.57226743788410239</v>
      </c>
    </row>
    <row r="25" spans="1:4">
      <c r="A25" s="2" t="s">
        <v>23</v>
      </c>
      <c r="B25" s="7">
        <v>548117</v>
      </c>
      <c r="C25" s="11">
        <v>734284</v>
      </c>
      <c r="D25">
        <f t="shared" si="0"/>
        <v>0.74646458318579734</v>
      </c>
    </row>
    <row r="27" spans="1:4">
      <c r="C27" t="s">
        <v>30</v>
      </c>
    </row>
    <row r="29" spans="1:4">
      <c r="C29" t="s">
        <v>32</v>
      </c>
      <c r="D29" s="6">
        <f>MAX(D5:D25)</f>
        <v>0.74646458318579734</v>
      </c>
    </row>
    <row r="30" spans="1:4">
      <c r="C30" t="s">
        <v>33</v>
      </c>
      <c r="D30" s="6">
        <f>MIN(D5:D25)</f>
        <v>0.48897434694930358</v>
      </c>
    </row>
    <row r="32" spans="1:4">
      <c r="C32" t="s">
        <v>34</v>
      </c>
    </row>
    <row r="33" spans="3:4">
      <c r="C33" s="2" t="s">
        <v>3</v>
      </c>
      <c r="D33">
        <f>(D5-D$30)/(D$29-D$30)</f>
        <v>0.53445252640937768</v>
      </c>
    </row>
    <row r="34" spans="3:4">
      <c r="C34" s="2" t="s">
        <v>4</v>
      </c>
      <c r="D34">
        <f t="shared" ref="D34:D53" si="1">(D6-D$30)/(D$29-D$30)</f>
        <v>0.21841450654447397</v>
      </c>
    </row>
    <row r="35" spans="3:4">
      <c r="C35" s="2" t="s">
        <v>5</v>
      </c>
      <c r="D35">
        <f t="shared" si="1"/>
        <v>0.28321409714619278</v>
      </c>
    </row>
    <row r="36" spans="3:4">
      <c r="C36" s="2" t="s">
        <v>6</v>
      </c>
      <c r="D36">
        <f t="shared" si="1"/>
        <v>0.30008344453691516</v>
      </c>
    </row>
    <row r="37" spans="3:4">
      <c r="C37" s="2" t="s">
        <v>7</v>
      </c>
      <c r="D37">
        <f t="shared" si="1"/>
        <v>0.43210048166496151</v>
      </c>
    </row>
    <row r="38" spans="3:4" ht="27">
      <c r="C38" s="2" t="s">
        <v>8</v>
      </c>
      <c r="D38">
        <f t="shared" si="1"/>
        <v>0</v>
      </c>
    </row>
    <row r="39" spans="3:4" ht="27">
      <c r="C39" s="2" t="s">
        <v>9</v>
      </c>
      <c r="D39">
        <f t="shared" si="1"/>
        <v>7.0563728647341312E-2</v>
      </c>
    </row>
    <row r="40" spans="3:4">
      <c r="C40" s="2" t="s">
        <v>10</v>
      </c>
      <c r="D40">
        <f t="shared" si="1"/>
        <v>0.84890675088712741</v>
      </c>
    </row>
    <row r="41" spans="3:4">
      <c r="C41" s="2" t="s">
        <v>11</v>
      </c>
      <c r="D41">
        <f t="shared" si="1"/>
        <v>0.12400597475398352</v>
      </c>
    </row>
    <row r="42" spans="3:4">
      <c r="C42" s="2" t="s">
        <v>12</v>
      </c>
      <c r="D42">
        <f t="shared" si="1"/>
        <v>1.912345007834005E-2</v>
      </c>
    </row>
    <row r="43" spans="3:4">
      <c r="C43" s="2" t="s">
        <v>13</v>
      </c>
      <c r="D43">
        <f t="shared" si="1"/>
        <v>0.1327627616612588</v>
      </c>
    </row>
    <row r="44" spans="3:4">
      <c r="C44" s="2" t="s">
        <v>14</v>
      </c>
      <c r="D44">
        <f t="shared" si="1"/>
        <v>0.23317212669959311</v>
      </c>
    </row>
    <row r="45" spans="3:4">
      <c r="C45" s="2" t="s">
        <v>15</v>
      </c>
      <c r="D45">
        <f t="shared" si="1"/>
        <v>0.4999392999901352</v>
      </c>
    </row>
    <row r="46" spans="3:4">
      <c r="C46" s="2" t="s">
        <v>16</v>
      </c>
      <c r="D46">
        <f t="shared" si="1"/>
        <v>0.3860115957046798</v>
      </c>
    </row>
    <row r="47" spans="3:4">
      <c r="C47" s="2" t="s">
        <v>17</v>
      </c>
      <c r="D47">
        <f t="shared" si="1"/>
        <v>0.40754251900897326</v>
      </c>
    </row>
    <row r="48" spans="3:4" ht="27">
      <c r="C48" s="2" t="s">
        <v>18</v>
      </c>
      <c r="D48">
        <f t="shared" si="1"/>
        <v>0.20824311148742145</v>
      </c>
    </row>
    <row r="49" spans="3:4">
      <c r="C49" s="2" t="s">
        <v>19</v>
      </c>
      <c r="D49">
        <f t="shared" si="1"/>
        <v>0.73452853867879231</v>
      </c>
    </row>
    <row r="50" spans="3:4">
      <c r="C50" s="2" t="s">
        <v>20</v>
      </c>
      <c r="D50">
        <f t="shared" si="1"/>
        <v>0.66810992743486508</v>
      </c>
    </row>
    <row r="51" spans="3:4" ht="27">
      <c r="C51" s="2" t="s">
        <v>21</v>
      </c>
      <c r="D51">
        <f t="shared" si="1"/>
        <v>0.71931173807093229</v>
      </c>
    </row>
    <row r="52" spans="3:4">
      <c r="C52" s="2" t="s">
        <v>22</v>
      </c>
      <c r="D52">
        <f t="shared" si="1"/>
        <v>0.32348057989390194</v>
      </c>
    </row>
    <row r="53" spans="3:4">
      <c r="C53" s="2" t="s">
        <v>23</v>
      </c>
      <c r="D53">
        <f t="shared" si="1"/>
        <v>1</v>
      </c>
    </row>
    <row r="55" spans="3:4">
      <c r="C55" t="s">
        <v>35</v>
      </c>
      <c r="D55">
        <f>(D3-D30)/(D29-D30)</f>
        <v>0.54938533432895142</v>
      </c>
    </row>
    <row r="57" spans="3:4">
      <c r="C57" t="s">
        <v>36</v>
      </c>
    </row>
    <row r="58" spans="3:4">
      <c r="C58" s="2" t="s">
        <v>3</v>
      </c>
      <c r="D58">
        <f>D33/D$55</f>
        <v>0.97281906343966484</v>
      </c>
    </row>
    <row r="59" spans="3:4">
      <c r="C59" s="2" t="s">
        <v>4</v>
      </c>
      <c r="D59">
        <f t="shared" ref="D59:D77" si="2">D34/D$55</f>
        <v>0.39756158910076678</v>
      </c>
    </row>
    <row r="60" spans="3:4">
      <c r="C60" s="2" t="s">
        <v>5</v>
      </c>
      <c r="D60">
        <f t="shared" si="2"/>
        <v>0.51551084357234545</v>
      </c>
    </row>
    <row r="61" spans="3:4">
      <c r="C61" s="2" t="s">
        <v>6</v>
      </c>
      <c r="D61">
        <f t="shared" si="2"/>
        <v>0.54621670034831393</v>
      </c>
    </row>
    <row r="62" spans="3:4">
      <c r="C62" s="2" t="s">
        <v>7</v>
      </c>
      <c r="D62">
        <f t="shared" si="2"/>
        <v>0.78651622943803567</v>
      </c>
    </row>
    <row r="63" spans="3:4" ht="27">
      <c r="C63" s="2" t="s">
        <v>8</v>
      </c>
      <c r="D63">
        <f t="shared" si="2"/>
        <v>0</v>
      </c>
    </row>
    <row r="64" spans="3:4" ht="27">
      <c r="C64" s="2" t="s">
        <v>9</v>
      </c>
      <c r="D64">
        <f t="shared" si="2"/>
        <v>0.12844123102327007</v>
      </c>
    </row>
    <row r="65" spans="3:4">
      <c r="C65" s="2" t="s">
        <v>10</v>
      </c>
      <c r="D65">
        <f t="shared" si="2"/>
        <v>1.5451936880041173</v>
      </c>
    </row>
    <row r="66" spans="3:4">
      <c r="C66" s="2" t="s">
        <v>11</v>
      </c>
      <c r="D66">
        <f t="shared" si="2"/>
        <v>0.22571766482527431</v>
      </c>
    </row>
    <row r="67" spans="3:4">
      <c r="C67" s="2" t="s">
        <v>12</v>
      </c>
      <c r="D67">
        <f t="shared" si="2"/>
        <v>3.4808810653270267E-2</v>
      </c>
    </row>
    <row r="68" spans="3:4">
      <c r="C68" s="2" t="s">
        <v>13</v>
      </c>
      <c r="D68">
        <f t="shared" si="2"/>
        <v>0.24165690884963709</v>
      </c>
    </row>
    <row r="69" spans="3:4">
      <c r="C69" s="2" t="s">
        <v>14</v>
      </c>
      <c r="D69">
        <f t="shared" si="2"/>
        <v>0.42442364608149213</v>
      </c>
    </row>
    <row r="70" spans="3:4">
      <c r="C70" s="2" t="s">
        <v>15</v>
      </c>
      <c r="D70">
        <f t="shared" si="2"/>
        <v>0.90999753497385905</v>
      </c>
    </row>
    <row r="71" spans="3:4">
      <c r="C71" s="2" t="s">
        <v>16</v>
      </c>
      <c r="D71">
        <f t="shared" si="2"/>
        <v>0.70262449975330155</v>
      </c>
    </row>
    <row r="72" spans="3:4">
      <c r="C72" s="2" t="s">
        <v>17</v>
      </c>
      <c r="D72">
        <f t="shared" si="2"/>
        <v>0.74181543179846154</v>
      </c>
    </row>
    <row r="73" spans="3:4" ht="27">
      <c r="C73" s="2" t="s">
        <v>18</v>
      </c>
      <c r="D73">
        <f t="shared" si="2"/>
        <v>0.37904745262590728</v>
      </c>
    </row>
    <row r="74" spans="3:4">
      <c r="C74" s="2" t="s">
        <v>19</v>
      </c>
      <c r="D74">
        <f t="shared" si="2"/>
        <v>1.3370006310342897</v>
      </c>
    </row>
    <row r="75" spans="3:4">
      <c r="C75" s="2" t="s">
        <v>20</v>
      </c>
      <c r="D75">
        <f t="shared" si="2"/>
        <v>1.216104409213854</v>
      </c>
    </row>
    <row r="76" spans="3:4" ht="27">
      <c r="C76" s="2" t="s">
        <v>21</v>
      </c>
      <c r="D76">
        <f t="shared" si="2"/>
        <v>1.3093027664262973</v>
      </c>
    </row>
    <row r="77" spans="3:4">
      <c r="C77" s="2" t="s">
        <v>22</v>
      </c>
      <c r="D77">
        <f t="shared" si="2"/>
        <v>0.58880454151368711</v>
      </c>
    </row>
    <row r="78" spans="3:4">
      <c r="C78" s="2" t="s">
        <v>23</v>
      </c>
      <c r="D78">
        <f>D53/D$55</f>
        <v>1.8202160442113975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0CF95-D36C-40E8-9FD7-0B597AFBCB06}">
  <dimension ref="A1:E78"/>
  <sheetViews>
    <sheetView workbookViewId="0"/>
  </sheetViews>
  <sheetFormatPr defaultRowHeight="14.4"/>
  <cols>
    <col min="1" max="1" width="21.33203125" bestFit="1" customWidth="1"/>
    <col min="2" max="2" width="17" customWidth="1"/>
    <col min="3" max="3" width="21.21875" customWidth="1"/>
    <col min="4" max="4" width="21.44140625" customWidth="1"/>
    <col min="5" max="5" width="25" customWidth="1"/>
  </cols>
  <sheetData>
    <row r="1" spans="1:5" ht="26.4">
      <c r="A1" s="1" t="s">
        <v>0</v>
      </c>
      <c r="B1" s="1" t="s">
        <v>25</v>
      </c>
      <c r="C1" s="1" t="s">
        <v>26</v>
      </c>
      <c r="D1" s="1" t="s">
        <v>28</v>
      </c>
      <c r="E1" s="1" t="s">
        <v>27</v>
      </c>
    </row>
    <row r="3" spans="1:5">
      <c r="A3" s="2" t="s">
        <v>31</v>
      </c>
      <c r="B3" s="3">
        <v>1503867</v>
      </c>
      <c r="C3" s="3">
        <v>292282</v>
      </c>
      <c r="D3" s="7">
        <f>SUM(B3:C3)</f>
        <v>1796149</v>
      </c>
      <c r="E3" s="5">
        <f>B3/D3</f>
        <v>0.83727296566153475</v>
      </c>
    </row>
    <row r="5" spans="1:5">
      <c r="A5" s="2" t="s">
        <v>3</v>
      </c>
      <c r="B5" s="3">
        <v>121778</v>
      </c>
      <c r="C5" s="3">
        <v>18420</v>
      </c>
      <c r="D5" s="7">
        <f>SUM(B5:C5)</f>
        <v>140198</v>
      </c>
      <c r="E5" s="5">
        <f>B5/D5</f>
        <v>0.86861438822237125</v>
      </c>
    </row>
    <row r="6" spans="1:5">
      <c r="A6" s="2" t="s">
        <v>4</v>
      </c>
      <c r="B6" s="3">
        <v>48321</v>
      </c>
      <c r="C6" s="3">
        <v>6913</v>
      </c>
      <c r="D6" s="7">
        <f t="shared" ref="D6:D25" si="0">SUM(B6:C6)</f>
        <v>55234</v>
      </c>
      <c r="E6" s="5">
        <f t="shared" ref="E6:E25" si="1">B6/D6</f>
        <v>0.87484158308288373</v>
      </c>
    </row>
    <row r="7" spans="1:5">
      <c r="A7" s="2" t="s">
        <v>5</v>
      </c>
      <c r="B7" s="3">
        <v>53120</v>
      </c>
      <c r="C7" s="3">
        <v>14314</v>
      </c>
      <c r="D7" s="7">
        <f t="shared" si="0"/>
        <v>67434</v>
      </c>
      <c r="E7" s="5">
        <f t="shared" si="1"/>
        <v>0.7877331909719133</v>
      </c>
    </row>
    <row r="8" spans="1:5">
      <c r="A8" s="2" t="s">
        <v>6</v>
      </c>
      <c r="B8" s="3">
        <v>42452</v>
      </c>
      <c r="C8" s="3">
        <v>9579</v>
      </c>
      <c r="D8" s="7">
        <f t="shared" si="0"/>
        <v>52031</v>
      </c>
      <c r="E8" s="5">
        <f t="shared" si="1"/>
        <v>0.81589821452595568</v>
      </c>
    </row>
    <row r="9" spans="1:5">
      <c r="A9" s="2" t="s">
        <v>7</v>
      </c>
      <c r="B9" s="3">
        <v>65510</v>
      </c>
      <c r="C9" s="3">
        <v>10219</v>
      </c>
      <c r="D9" s="7">
        <f t="shared" si="0"/>
        <v>75729</v>
      </c>
      <c r="E9" s="5">
        <f t="shared" si="1"/>
        <v>0.86505829999075656</v>
      </c>
    </row>
    <row r="10" spans="1:5">
      <c r="A10" s="2" t="s">
        <v>8</v>
      </c>
      <c r="B10" s="3">
        <v>42173</v>
      </c>
      <c r="C10" s="3">
        <v>7237</v>
      </c>
      <c r="D10" s="7">
        <f t="shared" si="0"/>
        <v>49410</v>
      </c>
      <c r="E10" s="5">
        <f t="shared" si="1"/>
        <v>0.85353167375025296</v>
      </c>
    </row>
    <row r="11" spans="1:5">
      <c r="A11" s="2" t="s">
        <v>9</v>
      </c>
      <c r="B11" s="3">
        <v>42302</v>
      </c>
      <c r="C11" s="3">
        <v>8707</v>
      </c>
      <c r="D11" s="7">
        <f t="shared" si="0"/>
        <v>51009</v>
      </c>
      <c r="E11" s="5">
        <f t="shared" si="1"/>
        <v>0.82930463251583053</v>
      </c>
    </row>
    <row r="12" spans="1:5">
      <c r="A12" s="2" t="s">
        <v>10</v>
      </c>
      <c r="B12" s="3">
        <v>115523</v>
      </c>
      <c r="C12" s="3">
        <v>18862</v>
      </c>
      <c r="D12" s="7">
        <f t="shared" si="0"/>
        <v>134385</v>
      </c>
      <c r="E12" s="5">
        <f t="shared" si="1"/>
        <v>0.85964207314804475</v>
      </c>
    </row>
    <row r="13" spans="1:5">
      <c r="A13" s="2" t="s">
        <v>11</v>
      </c>
      <c r="B13" s="3">
        <v>14665</v>
      </c>
      <c r="C13" s="3">
        <v>2943</v>
      </c>
      <c r="D13" s="7">
        <f t="shared" si="0"/>
        <v>17608</v>
      </c>
      <c r="E13" s="5">
        <f t="shared" si="1"/>
        <v>0.83286006360745113</v>
      </c>
    </row>
    <row r="14" spans="1:5">
      <c r="A14" s="2" t="s">
        <v>12</v>
      </c>
      <c r="B14" s="3">
        <v>24084</v>
      </c>
      <c r="C14" s="3">
        <v>6662</v>
      </c>
      <c r="D14" s="7">
        <f t="shared" si="0"/>
        <v>30746</v>
      </c>
      <c r="E14" s="5">
        <f t="shared" si="1"/>
        <v>0.78332140766278535</v>
      </c>
    </row>
    <row r="15" spans="1:5">
      <c r="A15" s="2" t="s">
        <v>13</v>
      </c>
      <c r="B15" s="3">
        <v>21948</v>
      </c>
      <c r="C15" s="3">
        <v>5727</v>
      </c>
      <c r="D15" s="7">
        <f t="shared" si="0"/>
        <v>27675</v>
      </c>
      <c r="E15" s="5">
        <f t="shared" si="1"/>
        <v>0.79306233062330622</v>
      </c>
    </row>
    <row r="16" spans="1:5">
      <c r="A16" s="2" t="s">
        <v>14</v>
      </c>
      <c r="B16" s="3">
        <v>41804</v>
      </c>
      <c r="C16" s="3">
        <v>15393</v>
      </c>
      <c r="D16" s="7">
        <f t="shared" si="0"/>
        <v>57197</v>
      </c>
      <c r="E16" s="5">
        <f t="shared" si="1"/>
        <v>0.73087749357483789</v>
      </c>
    </row>
    <row r="17" spans="1:5">
      <c r="A17" s="2" t="s">
        <v>15</v>
      </c>
      <c r="B17" s="3">
        <v>52753</v>
      </c>
      <c r="C17" s="3">
        <v>11795</v>
      </c>
      <c r="D17" s="7">
        <f t="shared" si="0"/>
        <v>64548</v>
      </c>
      <c r="E17" s="5">
        <f t="shared" si="1"/>
        <v>0.81726776972175741</v>
      </c>
    </row>
    <row r="18" spans="1:5">
      <c r="A18" s="2" t="s">
        <v>16</v>
      </c>
      <c r="B18" s="3">
        <v>95300</v>
      </c>
      <c r="C18" s="3">
        <v>26363</v>
      </c>
      <c r="D18" s="7">
        <f t="shared" si="0"/>
        <v>121663</v>
      </c>
      <c r="E18" s="5">
        <f t="shared" si="1"/>
        <v>0.78331127787412769</v>
      </c>
    </row>
    <row r="19" spans="1:5">
      <c r="A19" s="2" t="s">
        <v>17</v>
      </c>
      <c r="B19" s="3">
        <v>31980</v>
      </c>
      <c r="C19" s="3">
        <v>7636</v>
      </c>
      <c r="D19" s="7">
        <f t="shared" si="0"/>
        <v>39616</v>
      </c>
      <c r="E19" s="5">
        <f t="shared" si="1"/>
        <v>0.80724959612277869</v>
      </c>
    </row>
    <row r="20" spans="1:5">
      <c r="A20" s="2" t="s">
        <v>18</v>
      </c>
      <c r="B20" s="3">
        <v>48894</v>
      </c>
      <c r="C20" s="3">
        <v>16426</v>
      </c>
      <c r="D20" s="7">
        <f t="shared" si="0"/>
        <v>65320</v>
      </c>
      <c r="E20" s="5">
        <f t="shared" si="1"/>
        <v>0.74853031230863443</v>
      </c>
    </row>
    <row r="21" spans="1:5">
      <c r="A21" s="2" t="s">
        <v>19</v>
      </c>
      <c r="B21" s="3">
        <v>149412</v>
      </c>
      <c r="C21" s="3">
        <v>35718</v>
      </c>
      <c r="D21" s="7">
        <f t="shared" si="0"/>
        <v>185130</v>
      </c>
      <c r="E21" s="5">
        <f t="shared" si="1"/>
        <v>0.80706530546102739</v>
      </c>
    </row>
    <row r="22" spans="1:5">
      <c r="A22" s="2" t="s">
        <v>20</v>
      </c>
      <c r="B22" s="3">
        <v>82896</v>
      </c>
      <c r="C22" s="3">
        <v>11905</v>
      </c>
      <c r="D22" s="7">
        <f t="shared" si="0"/>
        <v>94801</v>
      </c>
      <c r="E22" s="5">
        <f t="shared" si="1"/>
        <v>0.87442115589498004</v>
      </c>
    </row>
    <row r="23" spans="1:5">
      <c r="A23" s="2" t="s">
        <v>21</v>
      </c>
      <c r="B23" s="3">
        <v>44443</v>
      </c>
      <c r="C23" s="3">
        <v>7447</v>
      </c>
      <c r="D23" s="7">
        <f t="shared" si="0"/>
        <v>51890</v>
      </c>
      <c r="E23" s="5">
        <f t="shared" si="1"/>
        <v>0.85648487184428601</v>
      </c>
    </row>
    <row r="24" spans="1:5">
      <c r="A24" s="2" t="s">
        <v>22</v>
      </c>
      <c r="B24" s="3">
        <v>42253</v>
      </c>
      <c r="C24" s="3">
        <v>6569</v>
      </c>
      <c r="D24" s="7">
        <f t="shared" si="0"/>
        <v>48822</v>
      </c>
      <c r="E24" s="5">
        <f t="shared" si="1"/>
        <v>0.86545000204825695</v>
      </c>
    </row>
    <row r="25" spans="1:5">
      <c r="A25" s="2" t="s">
        <v>23</v>
      </c>
      <c r="B25" s="3">
        <v>322256</v>
      </c>
      <c r="C25" s="3">
        <v>43447</v>
      </c>
      <c r="D25" s="7">
        <f t="shared" si="0"/>
        <v>365703</v>
      </c>
      <c r="E25" s="5">
        <f t="shared" si="1"/>
        <v>0.88119594315605831</v>
      </c>
    </row>
    <row r="27" spans="1:5">
      <c r="D27" t="s">
        <v>30</v>
      </c>
    </row>
    <row r="29" spans="1:5">
      <c r="D29" t="s">
        <v>32</v>
      </c>
      <c r="E29" s="6">
        <f>MAX(E5:E25)</f>
        <v>0.88119594315605831</v>
      </c>
    </row>
    <row r="30" spans="1:5">
      <c r="D30" t="s">
        <v>33</v>
      </c>
      <c r="E30" s="6">
        <f>MIN(E5:E25)</f>
        <v>0.73087749357483789</v>
      </c>
    </row>
    <row r="32" spans="1:5">
      <c r="D32" t="s">
        <v>34</v>
      </c>
    </row>
    <row r="33" spans="4:5">
      <c r="D33" s="2" t="s">
        <v>3</v>
      </c>
      <c r="E33">
        <f t="shared" ref="E33:E53" si="2">(E5-E$30)/(E$29-E$30)</f>
        <v>0.91630066057267989</v>
      </c>
    </row>
    <row r="34" spans="4:5">
      <c r="D34" s="2" t="s">
        <v>4</v>
      </c>
      <c r="E34">
        <f t="shared" si="2"/>
        <v>0.95772734424232353</v>
      </c>
    </row>
    <row r="35" spans="4:5">
      <c r="D35" s="2" t="s">
        <v>5</v>
      </c>
      <c r="E35">
        <f t="shared" si="2"/>
        <v>0.37823499081764411</v>
      </c>
    </row>
    <row r="36" spans="4:5">
      <c r="D36" s="2" t="s">
        <v>6</v>
      </c>
      <c r="E36">
        <f t="shared" si="2"/>
        <v>0.56560403056298947</v>
      </c>
    </row>
    <row r="37" spans="4:5">
      <c r="D37" s="2" t="s">
        <v>7</v>
      </c>
      <c r="E37">
        <f t="shared" si="2"/>
        <v>0.89264362950615572</v>
      </c>
    </row>
    <row r="38" spans="4:5">
      <c r="D38" s="2" t="s">
        <v>8</v>
      </c>
      <c r="E38">
        <f t="shared" si="2"/>
        <v>0.81596224892635194</v>
      </c>
    </row>
    <row r="39" spans="4:5">
      <c r="D39" s="2" t="s">
        <v>9</v>
      </c>
      <c r="E39">
        <f t="shared" si="2"/>
        <v>0.65479080721764793</v>
      </c>
    </row>
    <row r="40" spans="4:5">
      <c r="D40" s="2" t="s">
        <v>10</v>
      </c>
      <c r="E40">
        <f t="shared" si="2"/>
        <v>0.85661194571882859</v>
      </c>
    </row>
    <row r="41" spans="4:5">
      <c r="D41" s="2" t="s">
        <v>11</v>
      </c>
      <c r="E41">
        <f t="shared" si="2"/>
        <v>0.67844346663188393</v>
      </c>
    </row>
    <row r="42" spans="4:5">
      <c r="D42" s="2" t="s">
        <v>12</v>
      </c>
      <c r="E42">
        <f t="shared" si="2"/>
        <v>0.34888541116578536</v>
      </c>
    </row>
    <row r="43" spans="4:5">
      <c r="D43" s="2" t="s">
        <v>13</v>
      </c>
      <c r="E43">
        <f t="shared" si="2"/>
        <v>0.41368732329073465</v>
      </c>
    </row>
    <row r="44" spans="4:5">
      <c r="D44" s="2" t="s">
        <v>14</v>
      </c>
      <c r="E44">
        <f t="shared" si="2"/>
        <v>0</v>
      </c>
    </row>
    <row r="45" spans="4:5">
      <c r="D45" s="2" t="s">
        <v>15</v>
      </c>
      <c r="E45">
        <f t="shared" si="2"/>
        <v>0.57471505585374549</v>
      </c>
    </row>
    <row r="46" spans="4:5">
      <c r="D46" s="2" t="s">
        <v>16</v>
      </c>
      <c r="E46">
        <f t="shared" si="2"/>
        <v>0.34881802230775838</v>
      </c>
    </row>
    <row r="47" spans="4:5">
      <c r="D47" s="2" t="s">
        <v>17</v>
      </c>
      <c r="E47">
        <f t="shared" si="2"/>
        <v>0.50806872184159435</v>
      </c>
    </row>
    <row r="48" spans="4:5">
      <c r="D48" s="2" t="s">
        <v>18</v>
      </c>
      <c r="E48">
        <f t="shared" si="2"/>
        <v>0.11743614162450713</v>
      </c>
    </row>
    <row r="49" spans="4:5">
      <c r="D49" s="2" t="s">
        <v>19</v>
      </c>
      <c r="E49">
        <f t="shared" si="2"/>
        <v>0.50684272022792198</v>
      </c>
    </row>
    <row r="50" spans="4:5">
      <c r="D50" s="2" t="s">
        <v>20</v>
      </c>
      <c r="E50">
        <f t="shared" si="2"/>
        <v>0.95493043415527179</v>
      </c>
    </row>
    <row r="51" spans="4:5">
      <c r="D51" s="2" t="s">
        <v>21</v>
      </c>
      <c r="E51">
        <f t="shared" si="2"/>
        <v>0.83560852722592538</v>
      </c>
    </row>
    <row r="52" spans="4:5">
      <c r="D52" s="2" t="s">
        <v>22</v>
      </c>
      <c r="E52">
        <f t="shared" si="2"/>
        <v>0.89524944441837473</v>
      </c>
    </row>
    <row r="53" spans="4:5">
      <c r="D53" s="2" t="s">
        <v>23</v>
      </c>
      <c r="E53">
        <f t="shared" si="2"/>
        <v>1</v>
      </c>
    </row>
    <row r="55" spans="4:5">
      <c r="D55" t="s">
        <v>35</v>
      </c>
      <c r="E55">
        <f>(E3-E30)/(E29-E30)</f>
        <v>0.70780048878304191</v>
      </c>
    </row>
    <row r="57" spans="4:5">
      <c r="D57" t="s">
        <v>36</v>
      </c>
    </row>
    <row r="58" spans="4:5">
      <c r="D58" s="2" t="s">
        <v>3</v>
      </c>
      <c r="E58">
        <f>E33/E$55</f>
        <v>1.2945747779125205</v>
      </c>
    </row>
    <row r="59" spans="4:5">
      <c r="D59" s="2" t="s">
        <v>4</v>
      </c>
      <c r="E59">
        <f t="shared" ref="E59:E77" si="3">E34/E$55</f>
        <v>1.3531035361235675</v>
      </c>
    </row>
    <row r="60" spans="4:5">
      <c r="D60" s="2" t="s">
        <v>5</v>
      </c>
      <c r="E60">
        <f t="shared" si="3"/>
        <v>0.53438079912598413</v>
      </c>
    </row>
    <row r="61" spans="4:5">
      <c r="D61" s="2" t="s">
        <v>6</v>
      </c>
      <c r="E61">
        <f t="shared" si="3"/>
        <v>0.79910093243289759</v>
      </c>
    </row>
    <row r="62" spans="4:5">
      <c r="D62" s="2" t="s">
        <v>7</v>
      </c>
      <c r="E62">
        <f t="shared" si="3"/>
        <v>1.2611514736884744</v>
      </c>
    </row>
    <row r="63" spans="4:5">
      <c r="D63" s="2" t="s">
        <v>8</v>
      </c>
      <c r="E63">
        <f t="shared" si="3"/>
        <v>1.1528139099328374</v>
      </c>
    </row>
    <row r="64" spans="4:5">
      <c r="D64" s="2" t="s">
        <v>9</v>
      </c>
      <c r="E64">
        <f t="shared" si="3"/>
        <v>0.9251064637486528</v>
      </c>
    </row>
    <row r="65" spans="4:5">
      <c r="D65" s="2" t="s">
        <v>10</v>
      </c>
      <c r="E65">
        <f t="shared" si="3"/>
        <v>1.2102449197112677</v>
      </c>
    </row>
    <row r="66" spans="4:5">
      <c r="D66" s="2" t="s">
        <v>11</v>
      </c>
      <c r="E66">
        <f t="shared" si="3"/>
        <v>0.95852359158209532</v>
      </c>
    </row>
    <row r="67" spans="4:5">
      <c r="D67" s="2" t="s">
        <v>12</v>
      </c>
      <c r="E67">
        <f t="shared" si="3"/>
        <v>0.49291490567581009</v>
      </c>
    </row>
    <row r="68" spans="4:5">
      <c r="D68" s="2" t="s">
        <v>13</v>
      </c>
      <c r="E68">
        <f t="shared" si="3"/>
        <v>0.58446882963023761</v>
      </c>
    </row>
    <row r="69" spans="4:5">
      <c r="D69" s="2" t="s">
        <v>14</v>
      </c>
      <c r="E69">
        <f t="shared" si="3"/>
        <v>0</v>
      </c>
    </row>
    <row r="70" spans="4:5">
      <c r="D70" s="2" t="s">
        <v>15</v>
      </c>
      <c r="E70">
        <f t="shared" si="3"/>
        <v>0.81197323958038359</v>
      </c>
    </row>
    <row r="71" spans="4:5">
      <c r="D71" s="2" t="s">
        <v>16</v>
      </c>
      <c r="E71">
        <f t="shared" si="3"/>
        <v>0.49281969684352622</v>
      </c>
    </row>
    <row r="72" spans="4:5">
      <c r="D72" s="2" t="s">
        <v>17</v>
      </c>
      <c r="E72">
        <f t="shared" si="3"/>
        <v>0.71781346564925841</v>
      </c>
    </row>
    <row r="73" spans="4:5">
      <c r="D73" s="2" t="s">
        <v>18</v>
      </c>
      <c r="E73">
        <f t="shared" si="3"/>
        <v>0.16591701119961244</v>
      </c>
    </row>
    <row r="74" spans="4:5">
      <c r="D74" s="2" t="s">
        <v>19</v>
      </c>
      <c r="E74">
        <f t="shared" si="3"/>
        <v>0.71608133684587161</v>
      </c>
    </row>
    <row r="75" spans="4:5">
      <c r="D75" s="2" t="s">
        <v>20</v>
      </c>
      <c r="E75">
        <f t="shared" si="3"/>
        <v>1.3491519846180571</v>
      </c>
    </row>
    <row r="76" spans="4:5">
      <c r="D76" s="2" t="s">
        <v>21</v>
      </c>
      <c r="E76">
        <f t="shared" si="3"/>
        <v>1.1805707123240765</v>
      </c>
    </row>
    <row r="77" spans="4:5">
      <c r="D77" s="2" t="s">
        <v>22</v>
      </c>
      <c r="E77">
        <f t="shared" si="3"/>
        <v>1.2648330406745318</v>
      </c>
    </row>
    <row r="78" spans="4:5">
      <c r="D78" s="2" t="s">
        <v>23</v>
      </c>
      <c r="E78">
        <f>E53/E$55</f>
        <v>1.412827506970717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F6087-8A18-4D15-AC95-0ED327E87734}">
  <dimension ref="A1:B78"/>
  <sheetViews>
    <sheetView workbookViewId="0"/>
  </sheetViews>
  <sheetFormatPr defaultRowHeight="14.4"/>
  <cols>
    <col min="1" max="1" width="21.33203125" bestFit="1" customWidth="1"/>
    <col min="2" max="2" width="17.109375" customWidth="1"/>
  </cols>
  <sheetData>
    <row r="1" spans="1:2">
      <c r="A1" s="1" t="s">
        <v>0</v>
      </c>
      <c r="B1" s="1" t="s">
        <v>44</v>
      </c>
    </row>
    <row r="3" spans="1:2">
      <c r="A3" s="2" t="s">
        <v>31</v>
      </c>
      <c r="B3" s="3">
        <v>36135</v>
      </c>
    </row>
    <row r="4" spans="1:2">
      <c r="B4" s="3"/>
    </row>
    <row r="5" spans="1:2">
      <c r="A5" s="2" t="s">
        <v>3</v>
      </c>
      <c r="B5" s="3">
        <v>2740</v>
      </c>
    </row>
    <row r="6" spans="1:2">
      <c r="A6" s="2" t="s">
        <v>4</v>
      </c>
      <c r="B6" s="3">
        <v>1035</v>
      </c>
    </row>
    <row r="7" spans="1:2">
      <c r="A7" s="2" t="s">
        <v>5</v>
      </c>
      <c r="B7" s="3">
        <v>1222</v>
      </c>
    </row>
    <row r="8" spans="1:2">
      <c r="A8" s="2" t="s">
        <v>6</v>
      </c>
      <c r="B8" s="3">
        <v>933</v>
      </c>
    </row>
    <row r="9" spans="1:2">
      <c r="A9" s="2" t="s">
        <v>7</v>
      </c>
      <c r="B9" s="3">
        <v>1439</v>
      </c>
    </row>
    <row r="10" spans="1:2">
      <c r="A10" s="2" t="s">
        <v>8</v>
      </c>
      <c r="B10" s="3">
        <v>976</v>
      </c>
    </row>
    <row r="11" spans="1:2">
      <c r="A11" s="2" t="s">
        <v>9</v>
      </c>
      <c r="B11" s="3">
        <v>998</v>
      </c>
    </row>
    <row r="12" spans="1:2">
      <c r="A12" s="2" t="s">
        <v>10</v>
      </c>
      <c r="B12" s="3">
        <v>2057</v>
      </c>
    </row>
    <row r="13" spans="1:2">
      <c r="A13" s="2" t="s">
        <v>11</v>
      </c>
      <c r="B13" s="3">
        <v>368</v>
      </c>
    </row>
    <row r="14" spans="1:2">
      <c r="A14" s="2" t="s">
        <v>12</v>
      </c>
      <c r="B14" s="3">
        <v>632</v>
      </c>
    </row>
    <row r="15" spans="1:2">
      <c r="A15" s="2" t="s">
        <v>13</v>
      </c>
      <c r="B15" s="3">
        <v>603</v>
      </c>
    </row>
    <row r="16" spans="1:2">
      <c r="A16" s="2" t="s">
        <v>14</v>
      </c>
      <c r="B16" s="3">
        <v>1199</v>
      </c>
    </row>
    <row r="17" spans="1:2">
      <c r="A17" s="2" t="s">
        <v>15</v>
      </c>
      <c r="B17" s="3">
        <v>1543</v>
      </c>
    </row>
    <row r="18" spans="1:2">
      <c r="A18" s="2" t="s">
        <v>16</v>
      </c>
      <c r="B18" s="3">
        <v>2217</v>
      </c>
    </row>
    <row r="19" spans="1:2">
      <c r="A19" s="2" t="s">
        <v>17</v>
      </c>
      <c r="B19" s="3">
        <v>805</v>
      </c>
    </row>
    <row r="20" spans="1:2">
      <c r="A20" s="2" t="s">
        <v>18</v>
      </c>
      <c r="B20" s="3">
        <v>1293</v>
      </c>
    </row>
    <row r="21" spans="1:2">
      <c r="A21" s="2" t="s">
        <v>19</v>
      </c>
      <c r="B21" s="3">
        <v>4112</v>
      </c>
    </row>
    <row r="22" spans="1:2">
      <c r="A22" s="2" t="s">
        <v>20</v>
      </c>
      <c r="B22" s="3">
        <v>1589</v>
      </c>
    </row>
    <row r="23" spans="1:2">
      <c r="A23" s="2" t="s">
        <v>21</v>
      </c>
      <c r="B23" s="3">
        <v>1179</v>
      </c>
    </row>
    <row r="24" spans="1:2">
      <c r="A24" s="2" t="s">
        <v>22</v>
      </c>
      <c r="B24" s="3">
        <v>1133</v>
      </c>
    </row>
    <row r="25" spans="1:2">
      <c r="A25" s="2" t="s">
        <v>23</v>
      </c>
      <c r="B25" s="3">
        <v>8062</v>
      </c>
    </row>
    <row r="27" spans="1:2">
      <c r="A27" t="s">
        <v>30</v>
      </c>
    </row>
    <row r="29" spans="1:2">
      <c r="A29" t="s">
        <v>32</v>
      </c>
      <c r="B29" s="6">
        <f>MAX(B5:B25)</f>
        <v>8062</v>
      </c>
    </row>
    <row r="30" spans="1:2">
      <c r="A30" t="s">
        <v>33</v>
      </c>
      <c r="B30" s="6">
        <f>MIN(B5:B25)</f>
        <v>368</v>
      </c>
    </row>
    <row r="32" spans="1:2">
      <c r="A32" t="s">
        <v>34</v>
      </c>
    </row>
    <row r="33" spans="1:2">
      <c r="A33" s="2" t="s">
        <v>3</v>
      </c>
      <c r="B33">
        <f>(B5-B$30)/(B$29-B$30)</f>
        <v>0.30829217572134132</v>
      </c>
    </row>
    <row r="34" spans="1:2">
      <c r="A34" s="2" t="s">
        <v>4</v>
      </c>
      <c r="B34">
        <f t="shared" ref="B34:B53" si="0">(B6-B$30)/(B$29-B$30)</f>
        <v>8.6690927995840911E-2</v>
      </c>
    </row>
    <row r="35" spans="1:2">
      <c r="A35" s="2" t="s">
        <v>5</v>
      </c>
      <c r="B35">
        <f t="shared" si="0"/>
        <v>0.11099558097218612</v>
      </c>
    </row>
    <row r="36" spans="1:2">
      <c r="A36" s="2" t="s">
        <v>6</v>
      </c>
      <c r="B36">
        <f t="shared" si="0"/>
        <v>7.3433844554198074E-2</v>
      </c>
    </row>
    <row r="37" spans="1:2">
      <c r="A37" s="2" t="s">
        <v>7</v>
      </c>
      <c r="B37">
        <f t="shared" si="0"/>
        <v>0.13919937613724981</v>
      </c>
    </row>
    <row r="38" spans="1:2">
      <c r="A38" s="2" t="s">
        <v>8</v>
      </c>
      <c r="B38">
        <f t="shared" si="0"/>
        <v>7.902261502469457E-2</v>
      </c>
    </row>
    <row r="39" spans="1:2">
      <c r="A39" s="2" t="s">
        <v>9</v>
      </c>
      <c r="B39">
        <f t="shared" si="0"/>
        <v>8.1881985963088127E-2</v>
      </c>
    </row>
    <row r="40" spans="1:2">
      <c r="A40" s="2" t="s">
        <v>10</v>
      </c>
      <c r="B40">
        <f t="shared" si="0"/>
        <v>0.21952170522485054</v>
      </c>
    </row>
    <row r="41" spans="1:2">
      <c r="A41" s="2" t="s">
        <v>11</v>
      </c>
      <c r="B41">
        <f t="shared" si="0"/>
        <v>0</v>
      </c>
    </row>
    <row r="42" spans="1:2">
      <c r="A42" s="2" t="s">
        <v>12</v>
      </c>
      <c r="B42">
        <f t="shared" si="0"/>
        <v>3.4312451260722639E-2</v>
      </c>
    </row>
    <row r="43" spans="1:2">
      <c r="A43" s="2" t="s">
        <v>13</v>
      </c>
      <c r="B43">
        <f t="shared" si="0"/>
        <v>3.0543280478294774E-2</v>
      </c>
    </row>
    <row r="44" spans="1:2">
      <c r="A44" s="2" t="s">
        <v>14</v>
      </c>
      <c r="B44">
        <f t="shared" si="0"/>
        <v>0.10800623862750194</v>
      </c>
    </row>
    <row r="45" spans="1:2">
      <c r="A45" s="2" t="s">
        <v>15</v>
      </c>
      <c r="B45">
        <f t="shared" si="0"/>
        <v>0.15271640239147388</v>
      </c>
    </row>
    <row r="46" spans="1:2">
      <c r="A46" s="2" t="s">
        <v>16</v>
      </c>
      <c r="B46">
        <f t="shared" si="0"/>
        <v>0.2403171302313491</v>
      </c>
    </row>
    <row r="47" spans="1:2">
      <c r="A47" s="2" t="s">
        <v>17</v>
      </c>
      <c r="B47">
        <f t="shared" si="0"/>
        <v>5.679750454899922E-2</v>
      </c>
    </row>
    <row r="48" spans="1:2">
      <c r="A48" s="2" t="s">
        <v>18</v>
      </c>
      <c r="B48">
        <f t="shared" si="0"/>
        <v>0.12022355081881986</v>
      </c>
    </row>
    <row r="49" spans="1:2">
      <c r="A49" s="2" t="s">
        <v>19</v>
      </c>
      <c r="B49">
        <f t="shared" si="0"/>
        <v>0.48661294515206654</v>
      </c>
    </row>
    <row r="50" spans="1:2">
      <c r="A50" s="2" t="s">
        <v>20</v>
      </c>
      <c r="B50">
        <f t="shared" si="0"/>
        <v>0.15869508708084221</v>
      </c>
    </row>
    <row r="51" spans="1:2">
      <c r="A51" s="2" t="s">
        <v>21</v>
      </c>
      <c r="B51">
        <f t="shared" si="0"/>
        <v>0.10540681050168962</v>
      </c>
    </row>
    <row r="52" spans="1:2">
      <c r="A52" s="2" t="s">
        <v>22</v>
      </c>
      <c r="B52">
        <f t="shared" si="0"/>
        <v>9.9428125812321286E-2</v>
      </c>
    </row>
    <row r="53" spans="1:2">
      <c r="A53" s="2" t="s">
        <v>23</v>
      </c>
      <c r="B53">
        <f t="shared" si="0"/>
        <v>1</v>
      </c>
    </row>
    <row r="55" spans="1:2">
      <c r="A55" t="s">
        <v>35</v>
      </c>
      <c r="B55">
        <f>(B3-B30)/(B29-B30)</f>
        <v>4.6486872887964648</v>
      </c>
    </row>
    <row r="57" spans="1:2">
      <c r="A57" t="s">
        <v>39</v>
      </c>
    </row>
    <row r="58" spans="1:2">
      <c r="A58" s="2" t="s">
        <v>3</v>
      </c>
      <c r="B58">
        <f t="shared" ref="B58:B78" si="1">B33/B$55</f>
        <v>6.6318114463052538E-2</v>
      </c>
    </row>
    <row r="59" spans="1:2">
      <c r="A59" s="2" t="s">
        <v>4</v>
      </c>
      <c r="B59">
        <f t="shared" si="1"/>
        <v>1.8648474851119746E-2</v>
      </c>
    </row>
    <row r="60" spans="1:2">
      <c r="A60" s="2" t="s">
        <v>5</v>
      </c>
      <c r="B60">
        <f t="shared" si="1"/>
        <v>2.3876757905331732E-2</v>
      </c>
    </row>
    <row r="61" spans="1:2">
      <c r="A61" s="2" t="s">
        <v>6</v>
      </c>
      <c r="B61">
        <f t="shared" si="1"/>
        <v>1.5796684094276849E-2</v>
      </c>
    </row>
    <row r="62" spans="1:2">
      <c r="A62" s="2" t="s">
        <v>7</v>
      </c>
      <c r="B62">
        <f t="shared" si="1"/>
        <v>2.9943802946850451E-2</v>
      </c>
    </row>
    <row r="63" spans="1:2">
      <c r="A63" s="2" t="s">
        <v>8</v>
      </c>
      <c r="B63">
        <f t="shared" si="1"/>
        <v>1.6998909609416503E-2</v>
      </c>
    </row>
    <row r="64" spans="1:2">
      <c r="A64" s="2" t="s">
        <v>9</v>
      </c>
      <c r="B64">
        <f t="shared" si="1"/>
        <v>1.7614001733441444E-2</v>
      </c>
    </row>
    <row r="65" spans="1:2">
      <c r="A65" s="2" t="s">
        <v>10</v>
      </c>
      <c r="B65">
        <f t="shared" si="1"/>
        <v>4.7222299885369197E-2</v>
      </c>
    </row>
    <row r="66" spans="1:2">
      <c r="A66" s="2" t="s">
        <v>11</v>
      </c>
      <c r="B66">
        <f t="shared" si="1"/>
        <v>0</v>
      </c>
    </row>
    <row r="67" spans="1:2">
      <c r="A67" s="2" t="s">
        <v>12</v>
      </c>
      <c r="B67">
        <f t="shared" si="1"/>
        <v>7.3811054882992697E-3</v>
      </c>
    </row>
    <row r="68" spans="1:2">
      <c r="A68" s="2" t="s">
        <v>13</v>
      </c>
      <c r="B68">
        <f t="shared" si="1"/>
        <v>6.5703022339027592E-3</v>
      </c>
    </row>
    <row r="69" spans="1:2">
      <c r="A69" s="2" t="s">
        <v>14</v>
      </c>
      <c r="B69">
        <f t="shared" si="1"/>
        <v>2.3233707048396564E-2</v>
      </c>
    </row>
    <row r="70" spans="1:2">
      <c r="A70" s="2" t="s">
        <v>15</v>
      </c>
      <c r="B70">
        <f t="shared" si="1"/>
        <v>3.2851511169513799E-2</v>
      </c>
    </row>
    <row r="71" spans="1:2">
      <c r="A71" s="2" t="s">
        <v>16</v>
      </c>
      <c r="B71">
        <f t="shared" si="1"/>
        <v>5.1695697151005117E-2</v>
      </c>
    </row>
    <row r="72" spans="1:2">
      <c r="A72" s="2" t="s">
        <v>17</v>
      </c>
      <c r="B72">
        <f t="shared" si="1"/>
        <v>1.2217966281768111E-2</v>
      </c>
    </row>
    <row r="73" spans="1:2">
      <c r="A73" s="2" t="s">
        <v>18</v>
      </c>
      <c r="B73">
        <f t="shared" si="1"/>
        <v>2.5861827941957669E-2</v>
      </c>
    </row>
    <row r="74" spans="1:2">
      <c r="A74" s="2" t="s">
        <v>19</v>
      </c>
      <c r="B74">
        <f t="shared" si="1"/>
        <v>0.10467749601588056</v>
      </c>
    </row>
    <row r="75" spans="1:2">
      <c r="A75" s="2" t="s">
        <v>20</v>
      </c>
      <c r="B75">
        <f t="shared" si="1"/>
        <v>3.4137612883384121E-2</v>
      </c>
    </row>
    <row r="76" spans="1:2">
      <c r="A76" s="2" t="s">
        <v>21</v>
      </c>
      <c r="B76">
        <f t="shared" si="1"/>
        <v>2.2674532390192077E-2</v>
      </c>
    </row>
    <row r="77" spans="1:2">
      <c r="A77" s="2" t="s">
        <v>22</v>
      </c>
      <c r="B77">
        <f t="shared" si="1"/>
        <v>2.1388430676321749E-2</v>
      </c>
    </row>
    <row r="78" spans="1:2">
      <c r="A78" s="2" t="s">
        <v>23</v>
      </c>
      <c r="B78">
        <f t="shared" si="1"/>
        <v>0.21511449101126737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FFC9B-EA5D-4AC3-B76D-4E6E81B1254F}">
  <dimension ref="A1:B78"/>
  <sheetViews>
    <sheetView workbookViewId="0"/>
  </sheetViews>
  <sheetFormatPr defaultRowHeight="14.4"/>
  <cols>
    <col min="1" max="1" width="21.33203125" bestFit="1" customWidth="1"/>
    <col min="2" max="2" width="21.109375" bestFit="1" customWidth="1"/>
  </cols>
  <sheetData>
    <row r="1" spans="1:2" ht="26.4">
      <c r="A1" s="1" t="s">
        <v>0</v>
      </c>
      <c r="B1" s="1" t="s">
        <v>45</v>
      </c>
    </row>
    <row r="3" spans="1:2">
      <c r="A3" s="2" t="s">
        <v>31</v>
      </c>
      <c r="B3" s="3">
        <v>471.99991165141182</v>
      </c>
    </row>
    <row r="4" spans="1:2">
      <c r="B4" s="3"/>
    </row>
    <row r="5" spans="1:2">
      <c r="A5" s="2" t="s">
        <v>3</v>
      </c>
      <c r="B5" s="3">
        <v>555.86470588235295</v>
      </c>
    </row>
    <row r="6" spans="1:2">
      <c r="A6" s="2" t="s">
        <v>4</v>
      </c>
      <c r="B6" s="3">
        <v>807.38323840520752</v>
      </c>
    </row>
    <row r="7" spans="1:2">
      <c r="A7" s="2" t="s">
        <v>5</v>
      </c>
      <c r="B7" s="3">
        <v>392.06871083258727</v>
      </c>
    </row>
    <row r="8" spans="1:2">
      <c r="A8" s="2" t="s">
        <v>6</v>
      </c>
      <c r="B8" s="3">
        <v>422.11858797573086</v>
      </c>
    </row>
    <row r="9" spans="1:2">
      <c r="A9" s="2" t="s">
        <v>7</v>
      </c>
      <c r="B9" s="3">
        <v>943.26386687797151</v>
      </c>
    </row>
    <row r="10" spans="1:2">
      <c r="A10" s="2" t="s">
        <v>8</v>
      </c>
      <c r="B10" s="3">
        <v>597.53661327231123</v>
      </c>
    </row>
    <row r="11" spans="1:2">
      <c r="A11" s="2" t="s">
        <v>9</v>
      </c>
      <c r="B11" s="3">
        <v>402.92424242424244</v>
      </c>
    </row>
    <row r="12" spans="1:2">
      <c r="A12" s="2" t="s">
        <v>10</v>
      </c>
      <c r="B12" s="3">
        <v>432.46962095875142</v>
      </c>
    </row>
    <row r="13" spans="1:2">
      <c r="A13" s="2" t="s">
        <v>11</v>
      </c>
      <c r="B13" s="3">
        <v>334.21165701475809</v>
      </c>
    </row>
    <row r="14" spans="1:2">
      <c r="A14" s="2" t="s">
        <v>12</v>
      </c>
      <c r="B14" s="3">
        <v>428.39278656126481</v>
      </c>
    </row>
    <row r="15" spans="1:2">
      <c r="A15" s="2" t="s">
        <v>13</v>
      </c>
      <c r="B15" s="3">
        <v>380.59352715304442</v>
      </c>
    </row>
    <row r="16" spans="1:2">
      <c r="A16" s="2" t="s">
        <v>14</v>
      </c>
      <c r="B16" s="3">
        <v>446.95911330049262</v>
      </c>
    </row>
    <row r="17" spans="1:2">
      <c r="A17" s="2" t="s">
        <v>15</v>
      </c>
      <c r="B17" s="3">
        <v>499.96023038946794</v>
      </c>
    </row>
    <row r="18" spans="1:2">
      <c r="A18" s="2" t="s">
        <v>16</v>
      </c>
      <c r="B18" s="3">
        <v>396.5944645006017</v>
      </c>
    </row>
    <row r="19" spans="1:2">
      <c r="A19" s="2" t="s">
        <v>17</v>
      </c>
      <c r="B19" s="3">
        <v>380.37332439678283</v>
      </c>
    </row>
    <row r="20" spans="1:2">
      <c r="A20" s="2" t="s">
        <v>18</v>
      </c>
      <c r="B20" s="3">
        <v>391.37775061124694</v>
      </c>
    </row>
    <row r="21" spans="1:2">
      <c r="A21" s="2" t="s">
        <v>19</v>
      </c>
      <c r="B21" s="3">
        <v>573.54779735682814</v>
      </c>
    </row>
    <row r="22" spans="1:2">
      <c r="A22" s="2" t="s">
        <v>20</v>
      </c>
      <c r="B22" s="3">
        <v>623.3832207607536</v>
      </c>
    </row>
    <row r="23" spans="1:2">
      <c r="A23" s="2" t="s">
        <v>21</v>
      </c>
      <c r="B23" s="3">
        <v>588.24312184166195</v>
      </c>
    </row>
    <row r="24" spans="1:2">
      <c r="A24" s="2" t="s">
        <v>22</v>
      </c>
      <c r="B24" s="3">
        <v>804.54732510288068</v>
      </c>
    </row>
    <row r="25" spans="1:2">
      <c r="A25" s="2" t="s">
        <v>23</v>
      </c>
      <c r="B25" s="3">
        <v>111</v>
      </c>
    </row>
    <row r="27" spans="1:2">
      <c r="A27" t="s">
        <v>30</v>
      </c>
    </row>
    <row r="29" spans="1:2">
      <c r="A29" t="s">
        <v>32</v>
      </c>
      <c r="B29" s="6">
        <f>MAX(B5:B25)</f>
        <v>943.26386687797151</v>
      </c>
    </row>
    <row r="30" spans="1:2">
      <c r="A30" t="s">
        <v>33</v>
      </c>
      <c r="B30" s="6">
        <f>MIN(B5:B25)</f>
        <v>111</v>
      </c>
    </row>
    <row r="32" spans="1:2">
      <c r="A32" t="s">
        <v>34</v>
      </c>
    </row>
    <row r="33" spans="1:2">
      <c r="A33" s="2" t="s">
        <v>3</v>
      </c>
      <c r="B33">
        <f>(B5-B$30)/(B$29-B$30)</f>
        <v>0.53452363317315577</v>
      </c>
    </row>
    <row r="34" spans="1:2">
      <c r="A34" s="2" t="s">
        <v>4</v>
      </c>
      <c r="B34">
        <f t="shared" ref="B34:B53" si="0">(B6-B$30)/(B$29-B$30)</f>
        <v>0.83673371645643346</v>
      </c>
    </row>
    <row r="35" spans="1:2">
      <c r="A35" s="2" t="s">
        <v>5</v>
      </c>
      <c r="B35">
        <f t="shared" si="0"/>
        <v>0.3377158639446235</v>
      </c>
    </row>
    <row r="36" spans="1:2">
      <c r="A36" s="2" t="s">
        <v>6</v>
      </c>
      <c r="B36">
        <f t="shared" si="0"/>
        <v>0.37382205374698529</v>
      </c>
    </row>
    <row r="37" spans="1:2">
      <c r="A37" s="2" t="s">
        <v>7</v>
      </c>
      <c r="B37">
        <f t="shared" si="0"/>
        <v>1</v>
      </c>
    </row>
    <row r="38" spans="1:2">
      <c r="A38" s="2" t="s">
        <v>8</v>
      </c>
      <c r="B38">
        <f t="shared" si="0"/>
        <v>0.58459418056611168</v>
      </c>
    </row>
    <row r="39" spans="1:2">
      <c r="A39" s="2" t="s">
        <v>9</v>
      </c>
      <c r="B39">
        <f t="shared" si="0"/>
        <v>0.35075924119993673</v>
      </c>
    </row>
    <row r="40" spans="1:2">
      <c r="A40" s="2" t="s">
        <v>10</v>
      </c>
      <c r="B40">
        <f t="shared" si="0"/>
        <v>0.38625925472970946</v>
      </c>
    </row>
    <row r="41" spans="1:2">
      <c r="A41" s="2" t="s">
        <v>11</v>
      </c>
      <c r="B41">
        <f t="shared" si="0"/>
        <v>0.26819818317005695</v>
      </c>
    </row>
    <row r="42" spans="1:2">
      <c r="A42" s="2" t="s">
        <v>12</v>
      </c>
      <c r="B42">
        <f t="shared" si="0"/>
        <v>0.38136076693066584</v>
      </c>
    </row>
    <row r="43" spans="1:2">
      <c r="A43" s="2" t="s">
        <v>13</v>
      </c>
      <c r="B43">
        <f t="shared" si="0"/>
        <v>0.32392794867372615</v>
      </c>
    </row>
    <row r="44" spans="1:2">
      <c r="A44" s="2" t="s">
        <v>14</v>
      </c>
      <c r="B44">
        <f t="shared" si="0"/>
        <v>0.40366898849130467</v>
      </c>
    </row>
    <row r="45" spans="1:2">
      <c r="A45" s="2" t="s">
        <v>15</v>
      </c>
      <c r="B45">
        <f t="shared" si="0"/>
        <v>0.46735205728509444</v>
      </c>
    </row>
    <row r="46" spans="1:2">
      <c r="A46" s="2" t="s">
        <v>16</v>
      </c>
      <c r="B46">
        <f t="shared" si="0"/>
        <v>0.34315374710659668</v>
      </c>
    </row>
    <row r="47" spans="1:2">
      <c r="A47" s="2" t="s">
        <v>17</v>
      </c>
      <c r="B47">
        <f t="shared" si="0"/>
        <v>0.32366336581121691</v>
      </c>
    </row>
    <row r="48" spans="1:2">
      <c r="A48" s="2" t="s">
        <v>18</v>
      </c>
      <c r="B48">
        <f t="shared" si="0"/>
        <v>0.33688564621099498</v>
      </c>
    </row>
    <row r="49" spans="1:2">
      <c r="A49" s="2" t="s">
        <v>19</v>
      </c>
      <c r="B49">
        <f t="shared" si="0"/>
        <v>0.55577061045790666</v>
      </c>
    </row>
    <row r="50" spans="1:2">
      <c r="A50" s="2" t="s">
        <v>20</v>
      </c>
      <c r="B50">
        <f t="shared" si="0"/>
        <v>0.61564996529625915</v>
      </c>
    </row>
    <row r="51" spans="1:2">
      <c r="A51" s="2" t="s">
        <v>21</v>
      </c>
      <c r="B51">
        <f t="shared" si="0"/>
        <v>0.57342766018656977</v>
      </c>
    </row>
    <row r="52" spans="1:2">
      <c r="A52" s="2" t="s">
        <v>22</v>
      </c>
      <c r="B52">
        <f t="shared" si="0"/>
        <v>0.83332624748512629</v>
      </c>
    </row>
    <row r="53" spans="1:2">
      <c r="A53" s="2" t="s">
        <v>23</v>
      </c>
      <c r="B53">
        <f t="shared" si="0"/>
        <v>0</v>
      </c>
    </row>
    <row r="55" spans="1:2">
      <c r="A55" t="s">
        <v>35</v>
      </c>
      <c r="B55">
        <f>(B3-B30)/(B29-B30)</f>
        <v>0.43375655969015231</v>
      </c>
    </row>
    <row r="57" spans="1:2">
      <c r="A57" t="s">
        <v>39</v>
      </c>
    </row>
    <row r="58" spans="1:2">
      <c r="A58" s="2" t="s">
        <v>3</v>
      </c>
      <c r="B58">
        <f t="shared" ref="B58:B78" si="1">B33/B$55</f>
        <v>1.2323125062477094</v>
      </c>
    </row>
    <row r="59" spans="1:2">
      <c r="A59" s="2" t="s">
        <v>4</v>
      </c>
      <c r="B59">
        <f t="shared" si="1"/>
        <v>1.9290399136652643</v>
      </c>
    </row>
    <row r="60" spans="1:2">
      <c r="A60" s="2" t="s">
        <v>5</v>
      </c>
      <c r="B60">
        <f t="shared" si="1"/>
        <v>0.77858387706197663</v>
      </c>
    </row>
    <row r="61" spans="1:2">
      <c r="A61" s="2" t="s">
        <v>6</v>
      </c>
      <c r="B61">
        <f t="shared" si="1"/>
        <v>0.86182455433992666</v>
      </c>
    </row>
    <row r="62" spans="1:2">
      <c r="A62" s="2" t="s">
        <v>7</v>
      </c>
      <c r="B62">
        <f t="shared" si="1"/>
        <v>2.3054406386714601</v>
      </c>
    </row>
    <row r="63" spans="1:2">
      <c r="A63" s="2" t="s">
        <v>8</v>
      </c>
      <c r="B63">
        <f t="shared" si="1"/>
        <v>1.3477471810079553</v>
      </c>
    </row>
    <row r="64" spans="1:2">
      <c r="A64" s="2" t="s">
        <v>9</v>
      </c>
      <c r="B64">
        <f t="shared" si="1"/>
        <v>0.80865460905189879</v>
      </c>
    </row>
    <row r="65" spans="1:2">
      <c r="A65" s="2" t="s">
        <v>10</v>
      </c>
      <c r="B65">
        <f t="shared" si="1"/>
        <v>0.89049778291682347</v>
      </c>
    </row>
    <row r="66" spans="1:2">
      <c r="A66" s="2" t="s">
        <v>11</v>
      </c>
      <c r="B66">
        <f t="shared" si="1"/>
        <v>0.61831499069810125</v>
      </c>
    </row>
    <row r="67" spans="1:2">
      <c r="A67" s="2" t="s">
        <v>12</v>
      </c>
      <c r="B67">
        <f t="shared" si="1"/>
        <v>0.87920461007687201</v>
      </c>
    </row>
    <row r="68" spans="1:2">
      <c r="A68" s="2" t="s">
        <v>13</v>
      </c>
      <c r="B68">
        <f t="shared" si="1"/>
        <v>0.74679665687389118</v>
      </c>
    </row>
    <row r="69" spans="1:2">
      <c r="A69" s="2" t="s">
        <v>14</v>
      </c>
      <c r="B69">
        <f t="shared" si="1"/>
        <v>0.93063489063925564</v>
      </c>
    </row>
    <row r="70" spans="1:2">
      <c r="A70" s="2" t="s">
        <v>15</v>
      </c>
      <c r="B70">
        <f t="shared" si="1"/>
        <v>1.0774524254317688</v>
      </c>
    </row>
    <row r="71" spans="1:2">
      <c r="A71" s="2" t="s">
        <v>16</v>
      </c>
      <c r="B71">
        <f t="shared" si="1"/>
        <v>0.7911205938919369</v>
      </c>
    </row>
    <row r="72" spans="1:2">
      <c r="A72" s="2" t="s">
        <v>17</v>
      </c>
      <c r="B72">
        <f t="shared" si="1"/>
        <v>0.74618667679036632</v>
      </c>
    </row>
    <row r="73" spans="1:2">
      <c r="A73" s="2" t="s">
        <v>18</v>
      </c>
      <c r="B73">
        <f t="shared" si="1"/>
        <v>0.77666985935992383</v>
      </c>
    </row>
    <row r="74" spans="1:2">
      <c r="A74" s="2" t="s">
        <v>19</v>
      </c>
      <c r="B74">
        <f t="shared" si="1"/>
        <v>1.2812961511289036</v>
      </c>
    </row>
    <row r="75" spans="1:2">
      <c r="A75" s="2" t="s">
        <v>20</v>
      </c>
      <c r="B75">
        <f t="shared" si="1"/>
        <v>1.4193444491906699</v>
      </c>
    </row>
    <row r="76" spans="1:2">
      <c r="A76" s="2" t="s">
        <v>21</v>
      </c>
      <c r="B76">
        <f t="shared" si="1"/>
        <v>1.3220034311324063</v>
      </c>
    </row>
    <row r="77" spans="1:2">
      <c r="A77" s="2" t="s">
        <v>22</v>
      </c>
      <c r="B77">
        <f t="shared" si="1"/>
        <v>1.9211841962238008</v>
      </c>
    </row>
    <row r="78" spans="1:2">
      <c r="A78" s="2" t="s">
        <v>23</v>
      </c>
      <c r="B78">
        <f t="shared" si="1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4C84A-D66E-45C8-BB66-30F9E63587BE}">
  <dimension ref="A1:B79"/>
  <sheetViews>
    <sheetView workbookViewId="0"/>
  </sheetViews>
  <sheetFormatPr defaultRowHeight="14.4"/>
  <cols>
    <col min="1" max="1" width="21.33203125" bestFit="1" customWidth="1"/>
    <col min="2" max="2" width="11.5546875" customWidth="1"/>
  </cols>
  <sheetData>
    <row r="1" spans="1:2" ht="26.4">
      <c r="A1" s="1" t="s">
        <v>0</v>
      </c>
      <c r="B1" s="1" t="s">
        <v>46</v>
      </c>
    </row>
    <row r="3" spans="1:2">
      <c r="A3" s="2" t="s">
        <v>31</v>
      </c>
      <c r="B3" s="3">
        <v>148</v>
      </c>
    </row>
    <row r="4" spans="1:2">
      <c r="B4" s="3"/>
    </row>
    <row r="5" spans="1:2">
      <c r="A5" s="2" t="s">
        <v>3</v>
      </c>
      <c r="B5" s="3">
        <v>5</v>
      </c>
    </row>
    <row r="6" spans="1:2">
      <c r="A6" s="2" t="s">
        <v>4</v>
      </c>
      <c r="B6" s="3">
        <v>6</v>
      </c>
    </row>
    <row r="7" spans="1:2">
      <c r="A7" s="2" t="s">
        <v>5</v>
      </c>
      <c r="B7" s="3">
        <v>7</v>
      </c>
    </row>
    <row r="8" spans="1:2">
      <c r="A8" s="2" t="s">
        <v>6</v>
      </c>
      <c r="B8" s="3">
        <v>10</v>
      </c>
    </row>
    <row r="9" spans="1:2">
      <c r="A9" s="2" t="s">
        <v>7</v>
      </c>
      <c r="B9" s="3">
        <v>4</v>
      </c>
    </row>
    <row r="10" spans="1:2">
      <c r="A10" s="2" t="s">
        <v>8</v>
      </c>
      <c r="B10" s="3">
        <v>3</v>
      </c>
    </row>
    <row r="11" spans="1:2">
      <c r="A11" s="2" t="s">
        <v>9</v>
      </c>
      <c r="B11" s="3">
        <v>4</v>
      </c>
    </row>
    <row r="12" spans="1:2">
      <c r="A12" s="2" t="s">
        <v>10</v>
      </c>
      <c r="B12" s="3">
        <v>8</v>
      </c>
    </row>
    <row r="13" spans="1:2">
      <c r="A13" s="2" t="s">
        <v>11</v>
      </c>
      <c r="B13" s="3">
        <v>8</v>
      </c>
    </row>
    <row r="14" spans="1:2">
      <c r="A14" s="2" t="s">
        <v>12</v>
      </c>
      <c r="B14" s="3">
        <v>3</v>
      </c>
    </row>
    <row r="15" spans="1:2">
      <c r="A15" s="2" t="s">
        <v>13</v>
      </c>
      <c r="B15" s="3">
        <v>4</v>
      </c>
    </row>
    <row r="16" spans="1:2">
      <c r="A16" s="2" t="s">
        <v>14</v>
      </c>
      <c r="B16" s="3">
        <v>5</v>
      </c>
    </row>
    <row r="17" spans="1:2">
      <c r="A17" s="2" t="s">
        <v>15</v>
      </c>
      <c r="B17" s="3">
        <v>5</v>
      </c>
    </row>
    <row r="18" spans="1:2">
      <c r="A18" s="2" t="s">
        <v>16</v>
      </c>
      <c r="B18" s="3">
        <v>11</v>
      </c>
    </row>
    <row r="19" spans="1:2">
      <c r="A19" s="2" t="s">
        <v>17</v>
      </c>
      <c r="B19" s="3">
        <v>6</v>
      </c>
    </row>
    <row r="20" spans="1:2">
      <c r="A20" s="2" t="s">
        <v>18</v>
      </c>
      <c r="B20" s="3">
        <v>6</v>
      </c>
    </row>
    <row r="21" spans="1:2">
      <c r="A21" s="2" t="s">
        <v>19</v>
      </c>
      <c r="B21" s="3">
        <v>6</v>
      </c>
    </row>
    <row r="22" spans="1:2">
      <c r="A22" s="2" t="s">
        <v>20</v>
      </c>
      <c r="B22" s="3">
        <v>5</v>
      </c>
    </row>
    <row r="23" spans="1:2">
      <c r="A23" s="2" t="s">
        <v>21</v>
      </c>
      <c r="B23" s="3">
        <v>8</v>
      </c>
    </row>
    <row r="24" spans="1:2">
      <c r="A24" s="2" t="s">
        <v>22</v>
      </c>
      <c r="B24" s="3">
        <v>3</v>
      </c>
    </row>
    <row r="25" spans="1:2">
      <c r="A25" s="2" t="s">
        <v>23</v>
      </c>
      <c r="B25" s="3">
        <v>31</v>
      </c>
    </row>
    <row r="27" spans="1:2">
      <c r="A27" t="s">
        <v>30</v>
      </c>
    </row>
    <row r="29" spans="1:2">
      <c r="A29" t="s">
        <v>32</v>
      </c>
      <c r="B29" s="6">
        <f>MAX(B5:B25)</f>
        <v>31</v>
      </c>
    </row>
    <row r="30" spans="1:2">
      <c r="A30" t="s">
        <v>33</v>
      </c>
      <c r="B30" s="6">
        <f>MIN(B5:B25)</f>
        <v>3</v>
      </c>
    </row>
    <row r="32" spans="1:2">
      <c r="A32" t="s">
        <v>34</v>
      </c>
    </row>
    <row r="33" spans="1:2">
      <c r="A33" s="2" t="s">
        <v>3</v>
      </c>
      <c r="B33">
        <f>(B5-B$30)/(B$29-B$30)</f>
        <v>7.1428571428571425E-2</v>
      </c>
    </row>
    <row r="34" spans="1:2">
      <c r="A34" s="2" t="s">
        <v>4</v>
      </c>
      <c r="B34">
        <f t="shared" ref="B34:B53" si="0">(B6-B$30)/(B$29-B$30)</f>
        <v>0.10714285714285714</v>
      </c>
    </row>
    <row r="35" spans="1:2">
      <c r="A35" s="2" t="s">
        <v>5</v>
      </c>
      <c r="B35">
        <f t="shared" si="0"/>
        <v>0.14285714285714285</v>
      </c>
    </row>
    <row r="36" spans="1:2">
      <c r="A36" s="2" t="s">
        <v>6</v>
      </c>
      <c r="B36">
        <f t="shared" si="0"/>
        <v>0.25</v>
      </c>
    </row>
    <row r="37" spans="1:2">
      <c r="A37" s="2" t="s">
        <v>7</v>
      </c>
      <c r="B37">
        <f t="shared" si="0"/>
        <v>3.5714285714285712E-2</v>
      </c>
    </row>
    <row r="38" spans="1:2">
      <c r="A38" s="2" t="s">
        <v>8</v>
      </c>
      <c r="B38">
        <f t="shared" si="0"/>
        <v>0</v>
      </c>
    </row>
    <row r="39" spans="1:2">
      <c r="A39" s="2" t="s">
        <v>9</v>
      </c>
      <c r="B39">
        <f t="shared" si="0"/>
        <v>3.5714285714285712E-2</v>
      </c>
    </row>
    <row r="40" spans="1:2">
      <c r="A40" s="2" t="s">
        <v>10</v>
      </c>
      <c r="B40">
        <f t="shared" si="0"/>
        <v>0.17857142857142858</v>
      </c>
    </row>
    <row r="41" spans="1:2">
      <c r="A41" s="2" t="s">
        <v>11</v>
      </c>
      <c r="B41">
        <f t="shared" si="0"/>
        <v>0.17857142857142858</v>
      </c>
    </row>
    <row r="42" spans="1:2">
      <c r="A42" s="2" t="s">
        <v>12</v>
      </c>
      <c r="B42">
        <f t="shared" si="0"/>
        <v>0</v>
      </c>
    </row>
    <row r="43" spans="1:2">
      <c r="A43" s="2" t="s">
        <v>13</v>
      </c>
      <c r="B43">
        <f t="shared" si="0"/>
        <v>3.5714285714285712E-2</v>
      </c>
    </row>
    <row r="44" spans="1:2">
      <c r="A44" s="2" t="s">
        <v>14</v>
      </c>
      <c r="B44">
        <f t="shared" si="0"/>
        <v>7.1428571428571425E-2</v>
      </c>
    </row>
    <row r="45" spans="1:2">
      <c r="A45" s="2" t="s">
        <v>15</v>
      </c>
      <c r="B45">
        <f t="shared" si="0"/>
        <v>7.1428571428571425E-2</v>
      </c>
    </row>
    <row r="46" spans="1:2">
      <c r="A46" s="2" t="s">
        <v>16</v>
      </c>
      <c r="B46">
        <f t="shared" si="0"/>
        <v>0.2857142857142857</v>
      </c>
    </row>
    <row r="47" spans="1:2">
      <c r="A47" s="2" t="s">
        <v>17</v>
      </c>
      <c r="B47">
        <f t="shared" si="0"/>
        <v>0.10714285714285714</v>
      </c>
    </row>
    <row r="48" spans="1:2">
      <c r="A48" s="2" t="s">
        <v>18</v>
      </c>
      <c r="B48">
        <f t="shared" si="0"/>
        <v>0.10714285714285714</v>
      </c>
    </row>
    <row r="49" spans="1:2">
      <c r="A49" s="2" t="s">
        <v>19</v>
      </c>
      <c r="B49">
        <f t="shared" si="0"/>
        <v>0.10714285714285714</v>
      </c>
    </row>
    <row r="50" spans="1:2">
      <c r="A50" s="2" t="s">
        <v>20</v>
      </c>
      <c r="B50">
        <f t="shared" si="0"/>
        <v>7.1428571428571425E-2</v>
      </c>
    </row>
    <row r="51" spans="1:2">
      <c r="A51" s="2" t="s">
        <v>21</v>
      </c>
      <c r="B51">
        <f t="shared" si="0"/>
        <v>0.17857142857142858</v>
      </c>
    </row>
    <row r="52" spans="1:2">
      <c r="A52" s="2" t="s">
        <v>22</v>
      </c>
      <c r="B52">
        <f t="shared" si="0"/>
        <v>0</v>
      </c>
    </row>
    <row r="53" spans="1:2">
      <c r="A53" s="2" t="s">
        <v>23</v>
      </c>
      <c r="B53">
        <f t="shared" si="0"/>
        <v>1</v>
      </c>
    </row>
    <row r="55" spans="1:2">
      <c r="A55" t="s">
        <v>47</v>
      </c>
      <c r="B55">
        <f>B3/21</f>
        <v>7.0476190476190474</v>
      </c>
    </row>
    <row r="56" spans="1:2">
      <c r="A56" t="s">
        <v>35</v>
      </c>
      <c r="B56">
        <f>(B55-B30)/(B29-B30)</f>
        <v>0.14455782312925169</v>
      </c>
    </row>
    <row r="58" spans="1:2">
      <c r="A58" t="s">
        <v>36</v>
      </c>
    </row>
    <row r="59" spans="1:2">
      <c r="A59" s="2" t="s">
        <v>3</v>
      </c>
      <c r="B59">
        <f t="shared" ref="B59:B79" si="1">B33/B$56</f>
        <v>0.49411764705882355</v>
      </c>
    </row>
    <row r="60" spans="1:2">
      <c r="A60" s="2" t="s">
        <v>4</v>
      </c>
      <c r="B60">
        <f t="shared" si="1"/>
        <v>0.74117647058823533</v>
      </c>
    </row>
    <row r="61" spans="1:2">
      <c r="A61" s="2" t="s">
        <v>5</v>
      </c>
      <c r="B61">
        <f t="shared" si="1"/>
        <v>0.9882352941176471</v>
      </c>
    </row>
    <row r="62" spans="1:2">
      <c r="A62" s="2" t="s">
        <v>6</v>
      </c>
      <c r="B62">
        <f t="shared" si="1"/>
        <v>1.7294117647058824</v>
      </c>
    </row>
    <row r="63" spans="1:2">
      <c r="A63" s="2" t="s">
        <v>7</v>
      </c>
      <c r="B63">
        <f t="shared" si="1"/>
        <v>0.24705882352941178</v>
      </c>
    </row>
    <row r="64" spans="1:2">
      <c r="A64" s="2" t="s">
        <v>8</v>
      </c>
      <c r="B64">
        <f t="shared" si="1"/>
        <v>0</v>
      </c>
    </row>
    <row r="65" spans="1:2">
      <c r="A65" s="2" t="s">
        <v>9</v>
      </c>
      <c r="B65">
        <f t="shared" si="1"/>
        <v>0.24705882352941178</v>
      </c>
    </row>
    <row r="66" spans="1:2">
      <c r="A66" s="2" t="s">
        <v>10</v>
      </c>
      <c r="B66">
        <f t="shared" si="1"/>
        <v>1.2352941176470589</v>
      </c>
    </row>
    <row r="67" spans="1:2">
      <c r="A67" s="2" t="s">
        <v>11</v>
      </c>
      <c r="B67">
        <f t="shared" si="1"/>
        <v>1.2352941176470589</v>
      </c>
    </row>
    <row r="68" spans="1:2">
      <c r="A68" s="2" t="s">
        <v>12</v>
      </c>
      <c r="B68">
        <f t="shared" si="1"/>
        <v>0</v>
      </c>
    </row>
    <row r="69" spans="1:2">
      <c r="A69" s="2" t="s">
        <v>13</v>
      </c>
      <c r="B69">
        <f t="shared" si="1"/>
        <v>0.24705882352941178</v>
      </c>
    </row>
    <row r="70" spans="1:2">
      <c r="A70" s="2" t="s">
        <v>14</v>
      </c>
      <c r="B70">
        <f t="shared" si="1"/>
        <v>0.49411764705882355</v>
      </c>
    </row>
    <row r="71" spans="1:2">
      <c r="A71" s="2" t="s">
        <v>15</v>
      </c>
      <c r="B71">
        <f t="shared" si="1"/>
        <v>0.49411764705882355</v>
      </c>
    </row>
    <row r="72" spans="1:2">
      <c r="A72" s="2" t="s">
        <v>16</v>
      </c>
      <c r="B72">
        <f t="shared" si="1"/>
        <v>1.9764705882352942</v>
      </c>
    </row>
    <row r="73" spans="1:2">
      <c r="A73" s="2" t="s">
        <v>17</v>
      </c>
      <c r="B73">
        <f t="shared" si="1"/>
        <v>0.74117647058823533</v>
      </c>
    </row>
    <row r="74" spans="1:2">
      <c r="A74" s="2" t="s">
        <v>18</v>
      </c>
      <c r="B74">
        <f t="shared" si="1"/>
        <v>0.74117647058823533</v>
      </c>
    </row>
    <row r="75" spans="1:2">
      <c r="A75" s="2" t="s">
        <v>19</v>
      </c>
      <c r="B75">
        <f t="shared" si="1"/>
        <v>0.74117647058823533</v>
      </c>
    </row>
    <row r="76" spans="1:2">
      <c r="A76" s="2" t="s">
        <v>20</v>
      </c>
      <c r="B76">
        <f t="shared" si="1"/>
        <v>0.49411764705882355</v>
      </c>
    </row>
    <row r="77" spans="1:2">
      <c r="A77" s="2" t="s">
        <v>21</v>
      </c>
      <c r="B77">
        <f t="shared" si="1"/>
        <v>1.2352941176470589</v>
      </c>
    </row>
    <row r="78" spans="1:2">
      <c r="A78" s="2" t="s">
        <v>22</v>
      </c>
      <c r="B78">
        <f t="shared" si="1"/>
        <v>0</v>
      </c>
    </row>
    <row r="79" spans="1:2">
      <c r="A79" s="2" t="s">
        <v>23</v>
      </c>
      <c r="B79">
        <f t="shared" si="1"/>
        <v>6.9176470588235297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338A4-7375-4A53-BD3D-D1418DAEB325}">
  <dimension ref="A1:D78"/>
  <sheetViews>
    <sheetView workbookViewId="0"/>
  </sheetViews>
  <sheetFormatPr defaultRowHeight="14.4"/>
  <cols>
    <col min="1" max="1" width="21.33203125" bestFit="1" customWidth="1"/>
    <col min="2" max="2" width="21.44140625" customWidth="1"/>
    <col min="3" max="3" width="19" customWidth="1"/>
    <col min="4" max="4" width="23.6640625" customWidth="1"/>
  </cols>
  <sheetData>
    <row r="1" spans="1:4" ht="26.4">
      <c r="A1" s="1" t="s">
        <v>0</v>
      </c>
      <c r="B1" s="1" t="s">
        <v>48</v>
      </c>
      <c r="C1" s="1" t="s">
        <v>49</v>
      </c>
      <c r="D1" s="9" t="s">
        <v>50</v>
      </c>
    </row>
    <row r="3" spans="1:4">
      <c r="A3" s="2" t="s">
        <v>31</v>
      </c>
      <c r="B3" s="3">
        <v>1519038</v>
      </c>
      <c r="C3" s="3">
        <v>839791</v>
      </c>
      <c r="D3">
        <f>SUM(C3/B3)</f>
        <v>0.55284397098690097</v>
      </c>
    </row>
    <row r="5" spans="1:4">
      <c r="A5" s="2" t="s">
        <v>3</v>
      </c>
      <c r="B5" s="3">
        <v>101274</v>
      </c>
      <c r="C5" s="3">
        <v>60225</v>
      </c>
      <c r="D5">
        <f>SUM(C5/B5)</f>
        <v>0.59467385508620174</v>
      </c>
    </row>
    <row r="6" spans="1:4">
      <c r="A6" s="2" t="s">
        <v>4</v>
      </c>
      <c r="B6" s="3">
        <v>42040</v>
      </c>
      <c r="C6" s="3">
        <v>21063</v>
      </c>
      <c r="D6">
        <f t="shared" ref="D6:D25" si="0">SUM(C6/B6)</f>
        <v>0.50102283539486203</v>
      </c>
    </row>
    <row r="7" spans="1:4">
      <c r="A7" s="2" t="s">
        <v>5</v>
      </c>
      <c r="B7" s="3">
        <v>62601</v>
      </c>
      <c r="C7" s="3">
        <v>28546</v>
      </c>
      <c r="D7">
        <f t="shared" si="0"/>
        <v>0.45599910544559991</v>
      </c>
    </row>
    <row r="8" spans="1:4">
      <c r="A8" s="2" t="s">
        <v>6</v>
      </c>
      <c r="B8" s="3">
        <v>47524</v>
      </c>
      <c r="C8" s="3">
        <v>21702</v>
      </c>
      <c r="D8">
        <f t="shared" si="0"/>
        <v>0.45665348034677217</v>
      </c>
    </row>
    <row r="9" spans="1:4">
      <c r="A9" s="2" t="s">
        <v>7</v>
      </c>
      <c r="B9" s="3">
        <v>55483</v>
      </c>
      <c r="C9" s="3">
        <v>31010</v>
      </c>
      <c r="D9">
        <f t="shared" si="0"/>
        <v>0.55890993637690822</v>
      </c>
    </row>
    <row r="10" spans="1:4">
      <c r="A10" s="2" t="s">
        <v>8</v>
      </c>
      <c r="B10" s="3">
        <v>37938</v>
      </c>
      <c r="C10" s="3">
        <v>19282</v>
      </c>
      <c r="D10">
        <f t="shared" si="0"/>
        <v>0.50825030312615316</v>
      </c>
    </row>
    <row r="11" spans="1:4">
      <c r="A11" s="2" t="s">
        <v>9</v>
      </c>
      <c r="B11" s="3">
        <v>41128</v>
      </c>
      <c r="C11" s="3">
        <v>19246</v>
      </c>
      <c r="D11">
        <f t="shared" si="0"/>
        <v>0.46795370550476562</v>
      </c>
    </row>
    <row r="12" spans="1:4">
      <c r="A12" s="2" t="s">
        <v>10</v>
      </c>
      <c r="B12" s="3">
        <v>117009</v>
      </c>
      <c r="C12" s="3">
        <v>67465</v>
      </c>
      <c r="D12">
        <f t="shared" si="0"/>
        <v>0.57657957934859716</v>
      </c>
    </row>
    <row r="13" spans="1:4">
      <c r="A13" s="2" t="s">
        <v>11</v>
      </c>
      <c r="B13" s="3">
        <v>19617</v>
      </c>
      <c r="C13" s="3">
        <v>7265</v>
      </c>
      <c r="D13">
        <f t="shared" si="0"/>
        <v>0.37034205026252742</v>
      </c>
    </row>
    <row r="14" spans="1:4">
      <c r="A14" s="2" t="s">
        <v>12</v>
      </c>
      <c r="B14" s="3">
        <v>29622</v>
      </c>
      <c r="C14" s="3">
        <v>13829</v>
      </c>
      <c r="D14">
        <f t="shared" si="0"/>
        <v>0.46684896360812911</v>
      </c>
    </row>
    <row r="15" spans="1:4">
      <c r="A15" s="2" t="s">
        <v>13</v>
      </c>
      <c r="B15" s="3">
        <v>26408</v>
      </c>
      <c r="C15" s="3">
        <v>12196</v>
      </c>
      <c r="D15">
        <f t="shared" si="0"/>
        <v>0.46182974856104209</v>
      </c>
    </row>
    <row r="16" spans="1:4">
      <c r="A16" s="2" t="s">
        <v>14</v>
      </c>
      <c r="B16" s="3">
        <v>52056</v>
      </c>
      <c r="C16" s="3">
        <v>25687</v>
      </c>
      <c r="D16">
        <f t="shared" si="0"/>
        <v>0.49344936222529584</v>
      </c>
    </row>
    <row r="17" spans="1:4">
      <c r="A17" s="2" t="s">
        <v>15</v>
      </c>
      <c r="B17" s="3">
        <v>60510</v>
      </c>
      <c r="C17" s="3">
        <v>30493</v>
      </c>
      <c r="D17">
        <f t="shared" si="0"/>
        <v>0.5039332341761692</v>
      </c>
    </row>
    <row r="18" spans="1:4">
      <c r="A18" s="2" t="s">
        <v>16</v>
      </c>
      <c r="B18" s="3">
        <v>110009</v>
      </c>
      <c r="C18" s="3">
        <v>58300</v>
      </c>
      <c r="D18">
        <f t="shared" si="0"/>
        <v>0.52995663991127995</v>
      </c>
    </row>
    <row r="19" spans="1:4">
      <c r="A19" s="2" t="s">
        <v>17</v>
      </c>
      <c r="B19" s="3">
        <v>41237</v>
      </c>
      <c r="C19" s="3">
        <v>18248</v>
      </c>
      <c r="D19">
        <f t="shared" si="0"/>
        <v>0.44251521691684653</v>
      </c>
    </row>
    <row r="20" spans="1:4">
      <c r="A20" s="2" t="s">
        <v>18</v>
      </c>
      <c r="B20" s="3">
        <v>61094</v>
      </c>
      <c r="C20" s="3">
        <v>29541</v>
      </c>
      <c r="D20">
        <f t="shared" si="0"/>
        <v>0.4835335712181229</v>
      </c>
    </row>
    <row r="21" spans="1:4">
      <c r="A21" s="2" t="s">
        <v>19</v>
      </c>
      <c r="B21" s="3">
        <v>154528</v>
      </c>
      <c r="C21" s="3">
        <v>86984</v>
      </c>
      <c r="D21">
        <f t="shared" si="0"/>
        <v>0.56290122178504864</v>
      </c>
    </row>
    <row r="22" spans="1:4">
      <c r="A22" s="2" t="s">
        <v>20</v>
      </c>
      <c r="B22" s="3">
        <v>78732</v>
      </c>
      <c r="C22" s="3">
        <v>43972</v>
      </c>
      <c r="D22">
        <f t="shared" si="0"/>
        <v>0.55850226083422239</v>
      </c>
    </row>
    <row r="23" spans="1:4">
      <c r="A23" s="2" t="s">
        <v>21</v>
      </c>
      <c r="B23" s="3">
        <v>41636</v>
      </c>
      <c r="C23" s="3">
        <v>23832</v>
      </c>
      <c r="D23">
        <f t="shared" si="0"/>
        <v>0.57238927850898258</v>
      </c>
    </row>
    <row r="24" spans="1:4">
      <c r="A24" s="2" t="s">
        <v>22</v>
      </c>
      <c r="B24" s="3">
        <v>35151</v>
      </c>
      <c r="C24" s="3">
        <v>19976</v>
      </c>
      <c r="D24">
        <f t="shared" si="0"/>
        <v>0.56829108702455122</v>
      </c>
    </row>
    <row r="25" spans="1:4">
      <c r="A25" s="2" t="s">
        <v>23</v>
      </c>
      <c r="B25" s="3">
        <v>303441</v>
      </c>
      <c r="C25" s="3">
        <v>200929</v>
      </c>
      <c r="D25">
        <f t="shared" si="0"/>
        <v>0.66216826335267809</v>
      </c>
    </row>
    <row r="27" spans="1:4">
      <c r="C27" t="s">
        <v>30</v>
      </c>
    </row>
    <row r="29" spans="1:4">
      <c r="C29" t="s">
        <v>32</v>
      </c>
      <c r="D29" s="6">
        <f>MAX(D5:D25)</f>
        <v>0.66216826335267809</v>
      </c>
    </row>
    <row r="30" spans="1:4">
      <c r="C30" t="s">
        <v>33</v>
      </c>
      <c r="D30" s="6">
        <f>MIN(D5:D25)</f>
        <v>0.37034205026252742</v>
      </c>
    </row>
    <row r="32" spans="1:4">
      <c r="C32" t="s">
        <v>34</v>
      </c>
    </row>
    <row r="33" spans="3:4">
      <c r="C33" s="2" t="s">
        <v>3</v>
      </c>
      <c r="D33">
        <f>(D5-D$30)/(D$29-D$30)</f>
        <v>0.76871711573892765</v>
      </c>
    </row>
    <row r="34" spans="3:4">
      <c r="C34" s="2" t="s">
        <v>4</v>
      </c>
      <c r="D34">
        <f t="shared" ref="D34:D53" si="1">(D6-D$30)/(D$29-D$30)</f>
        <v>0.44780345037738206</v>
      </c>
    </row>
    <row r="35" spans="3:4">
      <c r="C35" s="2" t="s">
        <v>5</v>
      </c>
      <c r="D35">
        <f t="shared" si="1"/>
        <v>0.29352077140723265</v>
      </c>
    </row>
    <row r="36" spans="3:4">
      <c r="C36" s="2" t="s">
        <v>6</v>
      </c>
      <c r="D36">
        <f t="shared" si="1"/>
        <v>0.29576311589795912</v>
      </c>
    </row>
    <row r="37" spans="3:4">
      <c r="C37" s="2" t="s">
        <v>7</v>
      </c>
      <c r="D37">
        <f t="shared" si="1"/>
        <v>0.64616500388239151</v>
      </c>
    </row>
    <row r="38" spans="3:4" ht="27">
      <c r="C38" s="2" t="s">
        <v>8</v>
      </c>
      <c r="D38">
        <f t="shared" si="1"/>
        <v>0.47256979214894329</v>
      </c>
    </row>
    <row r="39" spans="3:4" ht="27">
      <c r="C39" s="2" t="s">
        <v>9</v>
      </c>
      <c r="D39">
        <f t="shared" si="1"/>
        <v>0.33448556320087702</v>
      </c>
    </row>
    <row r="40" spans="3:4">
      <c r="C40" s="2" t="s">
        <v>10</v>
      </c>
      <c r="D40">
        <f t="shared" si="1"/>
        <v>0.70671351590461495</v>
      </c>
    </row>
    <row r="41" spans="3:4">
      <c r="C41" s="2" t="s">
        <v>11</v>
      </c>
      <c r="D41">
        <f t="shared" si="1"/>
        <v>0</v>
      </c>
    </row>
    <row r="42" spans="3:4">
      <c r="C42" s="2" t="s">
        <v>12</v>
      </c>
      <c r="D42">
        <f t="shared" si="1"/>
        <v>0.33069994749165615</v>
      </c>
    </row>
    <row r="43" spans="3:4">
      <c r="C43" s="2" t="s">
        <v>13</v>
      </c>
      <c r="D43">
        <f t="shared" si="1"/>
        <v>0.31350061850082117</v>
      </c>
    </row>
    <row r="44" spans="3:4">
      <c r="C44" s="2" t="s">
        <v>14</v>
      </c>
      <c r="D44">
        <f t="shared" si="1"/>
        <v>0.42185145281907294</v>
      </c>
    </row>
    <row r="45" spans="3:4">
      <c r="C45" s="2" t="s">
        <v>15</v>
      </c>
      <c r="D45">
        <f t="shared" si="1"/>
        <v>0.45777650506115747</v>
      </c>
    </row>
    <row r="46" spans="3:4">
      <c r="C46" s="2" t="s">
        <v>16</v>
      </c>
      <c r="D46">
        <f t="shared" si="1"/>
        <v>0.5469508306282429</v>
      </c>
    </row>
    <row r="47" spans="3:4">
      <c r="C47" s="2" t="s">
        <v>17</v>
      </c>
      <c r="D47">
        <f t="shared" si="1"/>
        <v>0.24731557144944841</v>
      </c>
    </row>
    <row r="48" spans="3:4">
      <c r="C48" s="2" t="s">
        <v>18</v>
      </c>
      <c r="D48">
        <f t="shared" si="1"/>
        <v>0.38787304182516485</v>
      </c>
    </row>
    <row r="49" spans="3:4">
      <c r="C49" s="2" t="s">
        <v>19</v>
      </c>
      <c r="D49">
        <f t="shared" si="1"/>
        <v>0.65984192949464771</v>
      </c>
    </row>
    <row r="50" spans="3:4">
      <c r="C50" s="2" t="s">
        <v>20</v>
      </c>
      <c r="D50">
        <f t="shared" si="1"/>
        <v>0.64476802333575389</v>
      </c>
    </row>
    <row r="51" spans="3:4" ht="27">
      <c r="C51" s="2" t="s">
        <v>21</v>
      </c>
      <c r="D51">
        <f t="shared" si="1"/>
        <v>0.69235462471645381</v>
      </c>
    </row>
    <row r="52" spans="3:4">
      <c r="C52" s="2" t="s">
        <v>22</v>
      </c>
      <c r="D52">
        <f t="shared" si="1"/>
        <v>0.67831136437655648</v>
      </c>
    </row>
    <row r="53" spans="3:4">
      <c r="C53" s="2" t="s">
        <v>23</v>
      </c>
      <c r="D53">
        <f t="shared" si="1"/>
        <v>1</v>
      </c>
    </row>
    <row r="55" spans="3:4">
      <c r="C55" t="s">
        <v>35</v>
      </c>
      <c r="D55">
        <f>(D3-D30)/(D29-D30)</f>
        <v>0.62537877866370839</v>
      </c>
    </row>
    <row r="57" spans="3:4">
      <c r="C57" t="s">
        <v>36</v>
      </c>
    </row>
    <row r="58" spans="3:4">
      <c r="C58" s="2" t="s">
        <v>3</v>
      </c>
      <c r="D58">
        <f>D33/D$55</f>
        <v>1.2292024321348105</v>
      </c>
    </row>
    <row r="59" spans="3:4">
      <c r="C59" s="2" t="s">
        <v>4</v>
      </c>
      <c r="D59">
        <f t="shared" ref="D59:D77" si="2">D34/D$55</f>
        <v>0.71605156051862806</v>
      </c>
    </row>
    <row r="60" spans="3:4">
      <c r="C60" s="2" t="s">
        <v>5</v>
      </c>
      <c r="D60">
        <f t="shared" si="2"/>
        <v>0.46934878736118851</v>
      </c>
    </row>
    <row r="61" spans="3:4">
      <c r="C61" s="2" t="s">
        <v>6</v>
      </c>
      <c r="D61">
        <f t="shared" si="2"/>
        <v>0.47293436552154416</v>
      </c>
    </row>
    <row r="62" spans="3:4">
      <c r="C62" s="2" t="s">
        <v>7</v>
      </c>
      <c r="D62">
        <f t="shared" si="2"/>
        <v>1.0332378167086171</v>
      </c>
    </row>
    <row r="63" spans="3:4" ht="27">
      <c r="C63" s="2" t="s">
        <v>8</v>
      </c>
      <c r="D63">
        <f t="shared" si="2"/>
        <v>0.75565370663634768</v>
      </c>
    </row>
    <row r="64" spans="3:4" ht="27">
      <c r="C64" s="2" t="s">
        <v>9</v>
      </c>
      <c r="D64">
        <f t="shared" si="2"/>
        <v>0.53485275582199365</v>
      </c>
    </row>
    <row r="65" spans="3:4">
      <c r="C65" s="2" t="s">
        <v>10</v>
      </c>
      <c r="D65">
        <f t="shared" si="2"/>
        <v>1.1300567592247059</v>
      </c>
    </row>
    <row r="66" spans="3:4">
      <c r="C66" s="2" t="s">
        <v>11</v>
      </c>
      <c r="D66">
        <f t="shared" si="2"/>
        <v>0</v>
      </c>
    </row>
    <row r="67" spans="3:4">
      <c r="C67" s="2" t="s">
        <v>12</v>
      </c>
      <c r="D67">
        <f t="shared" si="2"/>
        <v>0.52879943927468476</v>
      </c>
    </row>
    <row r="68" spans="3:4">
      <c r="C68" s="2" t="s">
        <v>13</v>
      </c>
      <c r="D68">
        <f t="shared" si="2"/>
        <v>0.50129718051946115</v>
      </c>
    </row>
    <row r="69" spans="3:4">
      <c r="C69" s="2" t="s">
        <v>14</v>
      </c>
      <c r="D69">
        <f t="shared" si="2"/>
        <v>0.67455351414461673</v>
      </c>
    </row>
    <row r="70" spans="3:4">
      <c r="C70" s="2" t="s">
        <v>15</v>
      </c>
      <c r="D70">
        <f t="shared" si="2"/>
        <v>0.73199878326431433</v>
      </c>
    </row>
    <row r="71" spans="3:4">
      <c r="C71" s="2" t="s">
        <v>16</v>
      </c>
      <c r="D71">
        <f t="shared" si="2"/>
        <v>0.87459128657507679</v>
      </c>
    </row>
    <row r="72" spans="3:4">
      <c r="C72" s="2" t="s">
        <v>17</v>
      </c>
      <c r="D72">
        <f t="shared" si="2"/>
        <v>0.39546524424430468</v>
      </c>
    </row>
    <row r="73" spans="3:4">
      <c r="C73" s="2" t="s">
        <v>18</v>
      </c>
      <c r="D73">
        <f t="shared" si="2"/>
        <v>0.62022098455908747</v>
      </c>
    </row>
    <row r="74" spans="3:4">
      <c r="C74" s="2" t="s">
        <v>19</v>
      </c>
      <c r="D74">
        <f t="shared" si="2"/>
        <v>1.0551076435701563</v>
      </c>
    </row>
    <row r="75" spans="3:4">
      <c r="C75" s="2" t="s">
        <v>20</v>
      </c>
      <c r="D75">
        <f t="shared" si="2"/>
        <v>1.0310040016283826</v>
      </c>
    </row>
    <row r="76" spans="3:4" ht="27">
      <c r="C76" s="2" t="s">
        <v>21</v>
      </c>
      <c r="D76">
        <f t="shared" si="2"/>
        <v>1.1070964483250576</v>
      </c>
    </row>
    <row r="77" spans="3:4">
      <c r="C77" s="2" t="s">
        <v>22</v>
      </c>
      <c r="D77">
        <f t="shared" si="2"/>
        <v>1.0846408409091735</v>
      </c>
    </row>
    <row r="78" spans="3:4">
      <c r="C78" s="2" t="s">
        <v>23</v>
      </c>
      <c r="D78">
        <f>D53/D$55</f>
        <v>1.5990309139315082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Gustoća naseljenosti</vt:lpstr>
      <vt:lpstr>Stopa polj zem</vt:lpstr>
      <vt:lpstr>Dobna struktura</vt:lpstr>
      <vt:lpstr>Obrazovna struktura</vt:lpstr>
      <vt:lpstr>Stopa zaposlenosti</vt:lpstr>
      <vt:lpstr>Stopa nataliteta</vt:lpstr>
      <vt:lpstr>Gustoća cestovne mreže</vt:lpstr>
      <vt:lpstr>Zdravstvene ustanove</vt:lpstr>
      <vt:lpstr>Kućanstva s računalom</vt:lpstr>
      <vt:lpstr>Kućanstva s internetom</vt:lpstr>
      <vt:lpstr>Broj vrtića</vt:lpstr>
      <vt:lpstr>Broj osnovnih škola</vt:lpstr>
      <vt:lpstr>Broj srednjih škola</vt:lpstr>
      <vt:lpstr>Broj prodavaonica</vt:lpstr>
      <vt:lpstr>Broj kina</vt:lpstr>
      <vt:lpstr>Broj aktivnih pravnih osoba</vt:lpstr>
      <vt:lpstr>Broj OPGova</vt:lpstr>
      <vt:lpstr>Zaposleni u obrtu</vt:lpstr>
      <vt:lpstr>BDP</vt:lpstr>
      <vt:lpstr>Prosječne plaće</vt:lpstr>
      <vt:lpstr>Aktivne zadruge</vt:lpstr>
      <vt:lpstr>Ekološka poljoprivreda</vt:lpstr>
      <vt:lpstr>Kvaliteta vode</vt:lpstr>
      <vt:lpstr>INDEKS FINALNI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Bruno</cp:lastModifiedBy>
  <dcterms:created xsi:type="dcterms:W3CDTF">2020-11-25T11:18:34Z</dcterms:created>
  <dcterms:modified xsi:type="dcterms:W3CDTF">2020-12-28T13:10:58Z</dcterms:modified>
</cp:coreProperties>
</file>