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ca72b67aeac12f9/Documents/Documents/Arhiva/Glavni projekt/Izrada indeksa/Izračuni/"/>
    </mc:Choice>
  </mc:AlternateContent>
  <xr:revisionPtr revIDLastSave="377" documentId="8_{0D00A60B-F77F-43A7-8AEA-F0461A53EDF2}" xr6:coauthVersionLast="45" xr6:coauthVersionMax="45" xr10:uidLastSave="{AD706E9D-E13B-45FA-99E4-F920A651074E}"/>
  <bookViews>
    <workbookView xWindow="-108" yWindow="-108" windowWidth="23256" windowHeight="12576" firstSheet="18" activeTab="23" xr2:uid="{A2239DC1-EBA1-457E-92B8-18BFDD425E00}"/>
  </bookViews>
  <sheets>
    <sheet name="Gustoća naseljenosti" sheetId="1" r:id="rId1"/>
    <sheet name="Stopa polj zem" sheetId="3" r:id="rId2"/>
    <sheet name="Dobna struktura" sheetId="6" r:id="rId3"/>
    <sheet name="Obrazovna struktura" sheetId="7" r:id="rId4"/>
    <sheet name="Stopa zaposlenosti" sheetId="2" r:id="rId5"/>
    <sheet name="Stopa nataliteta" sheetId="8" r:id="rId6"/>
    <sheet name="Gustoća cestovne mreže" sheetId="9" r:id="rId7"/>
    <sheet name="Zdravstvene ustanove" sheetId="10" r:id="rId8"/>
    <sheet name="Kućanstva s računalom" sheetId="11" r:id="rId9"/>
    <sheet name="Kućanstva s internetom" sheetId="12" r:id="rId10"/>
    <sheet name="Broj vrtića" sheetId="13" r:id="rId11"/>
    <sheet name="Broj osnovnih škola" sheetId="14" r:id="rId12"/>
    <sheet name="Broj srednjih škola" sheetId="15" r:id="rId13"/>
    <sheet name="Broj prodavaonica" sheetId="16" r:id="rId14"/>
    <sheet name="Broj kina" sheetId="17" r:id="rId15"/>
    <sheet name="Broj aktivnih pravnih osoba" sheetId="18" r:id="rId16"/>
    <sheet name="Broj OPGova" sheetId="19" r:id="rId17"/>
    <sheet name="Zaposleni u obrtu" sheetId="20" r:id="rId18"/>
    <sheet name="BDP" sheetId="21" r:id="rId19"/>
    <sheet name="Prosječne plaće" sheetId="22" r:id="rId20"/>
    <sheet name="Aktivne zadruge" sheetId="23" r:id="rId21"/>
    <sheet name="Ekološka poljoprivreda" sheetId="24" r:id="rId22"/>
    <sheet name="Kvaliteta vode" sheetId="25" r:id="rId23"/>
    <sheet name="INDEKS FINALNI" sheetId="26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" i="26" l="1"/>
  <c r="AD3" i="26"/>
  <c r="AD4" i="26"/>
  <c r="AD5" i="26"/>
  <c r="AD6" i="26"/>
  <c r="AD7" i="26"/>
  <c r="AD8" i="26"/>
  <c r="AD9" i="26"/>
  <c r="AD10" i="26"/>
  <c r="AD11" i="26"/>
  <c r="AD12" i="26"/>
  <c r="AD13" i="26"/>
  <c r="AD14" i="26"/>
  <c r="AD15" i="26"/>
  <c r="AD16" i="26"/>
  <c r="AD17" i="26"/>
  <c r="AD18" i="26"/>
  <c r="AD19" i="26"/>
  <c r="AD20" i="26"/>
  <c r="AD21" i="26"/>
  <c r="AD22" i="26"/>
  <c r="AC3" i="26"/>
  <c r="AC4" i="26"/>
  <c r="AC5" i="26"/>
  <c r="AC6" i="26"/>
  <c r="AC7" i="26"/>
  <c r="AC8" i="26"/>
  <c r="AC9" i="26"/>
  <c r="AC10" i="26"/>
  <c r="AC11" i="26"/>
  <c r="AC12" i="26"/>
  <c r="AC13" i="26"/>
  <c r="AC14" i="26"/>
  <c r="AC15" i="26"/>
  <c r="AC16" i="26"/>
  <c r="AC17" i="26"/>
  <c r="AC18" i="26"/>
  <c r="AC19" i="26"/>
  <c r="AC20" i="26"/>
  <c r="AC21" i="26"/>
  <c r="AC22" i="26"/>
  <c r="AC2" i="26"/>
  <c r="AB3" i="26"/>
  <c r="AB4" i="26"/>
  <c r="AB5" i="26"/>
  <c r="AB6" i="26"/>
  <c r="AB7" i="26"/>
  <c r="AB8" i="26"/>
  <c r="AB9" i="26"/>
  <c r="AB10" i="26"/>
  <c r="AB11" i="26"/>
  <c r="AB12" i="26"/>
  <c r="AB13" i="26"/>
  <c r="AB14" i="26"/>
  <c r="AB15" i="26"/>
  <c r="AB16" i="26"/>
  <c r="AB17" i="26"/>
  <c r="AB18" i="26"/>
  <c r="AB19" i="26"/>
  <c r="AB20" i="26"/>
  <c r="AB21" i="26"/>
  <c r="AB22" i="26"/>
  <c r="AB2" i="26"/>
  <c r="AA3" i="26"/>
  <c r="AA4" i="26"/>
  <c r="AA5" i="26"/>
  <c r="AA6" i="26"/>
  <c r="AA7" i="26"/>
  <c r="AA8" i="26"/>
  <c r="AA9" i="26"/>
  <c r="AA10" i="26"/>
  <c r="AA11" i="26"/>
  <c r="AA12" i="26"/>
  <c r="AA13" i="26"/>
  <c r="AA14" i="26"/>
  <c r="AA15" i="26"/>
  <c r="AA16" i="26"/>
  <c r="AA17" i="26"/>
  <c r="AA18" i="26"/>
  <c r="AA19" i="26"/>
  <c r="AA20" i="26"/>
  <c r="AA21" i="26"/>
  <c r="AA22" i="26"/>
  <c r="AA2" i="26"/>
  <c r="Z3" i="26"/>
  <c r="Z4" i="26"/>
  <c r="Z5" i="26"/>
  <c r="Z6" i="26"/>
  <c r="Z7" i="26"/>
  <c r="Z8" i="26"/>
  <c r="Z9" i="26"/>
  <c r="Z10" i="26"/>
  <c r="Z11" i="26"/>
  <c r="Z12" i="26"/>
  <c r="Z13" i="26"/>
  <c r="Z14" i="26"/>
  <c r="Z15" i="26"/>
  <c r="Z16" i="26"/>
  <c r="Z17" i="26"/>
  <c r="Z18" i="26"/>
  <c r="Z19" i="26"/>
  <c r="Z20" i="26"/>
  <c r="Z21" i="26"/>
  <c r="Z22" i="26"/>
  <c r="Y3" i="26"/>
  <c r="Y4" i="26"/>
  <c r="Y5" i="26"/>
  <c r="Y6" i="26"/>
  <c r="Y7" i="26"/>
  <c r="Y8" i="26"/>
  <c r="Y9" i="26"/>
  <c r="Y10" i="26"/>
  <c r="Y11" i="26"/>
  <c r="Y12" i="26"/>
  <c r="Y13" i="26"/>
  <c r="Y14" i="26"/>
  <c r="Y15" i="26"/>
  <c r="Y16" i="26"/>
  <c r="Y17" i="26"/>
  <c r="Y18" i="26"/>
  <c r="Y19" i="26"/>
  <c r="Y20" i="26"/>
  <c r="Y21" i="26"/>
  <c r="Y22" i="26"/>
  <c r="Z2" i="26"/>
  <c r="Y2" i="26"/>
  <c r="B54" i="25" l="1"/>
  <c r="B55" i="25"/>
  <c r="B56" i="25"/>
  <c r="B57" i="25"/>
  <c r="B58" i="25"/>
  <c r="B59" i="25"/>
  <c r="B60" i="25"/>
  <c r="B61" i="25"/>
  <c r="B62" i="25"/>
  <c r="B63" i="25"/>
  <c r="B64" i="25"/>
  <c r="B65" i="25"/>
  <c r="B66" i="25"/>
  <c r="B67" i="25"/>
  <c r="B68" i="25"/>
  <c r="B69" i="25"/>
  <c r="B70" i="25"/>
  <c r="B71" i="25"/>
  <c r="B72" i="25"/>
  <c r="B73" i="25"/>
  <c r="B53" i="25"/>
  <c r="B49" i="25"/>
  <c r="B46" i="25"/>
  <c r="B45" i="25"/>
  <c r="B42" i="25"/>
  <c r="B41" i="25"/>
  <c r="B38" i="25"/>
  <c r="B37" i="25"/>
  <c r="B34" i="25"/>
  <c r="B33" i="25"/>
  <c r="B30" i="25"/>
  <c r="B29" i="25"/>
  <c r="B27" i="25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51" i="24" s="1"/>
  <c r="D28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5" i="24"/>
  <c r="B3" i="24"/>
  <c r="D3" i="24" s="1"/>
  <c r="B49" i="23"/>
  <c r="B47" i="23"/>
  <c r="B45" i="23"/>
  <c r="B43" i="23"/>
  <c r="B41" i="23"/>
  <c r="B39" i="23"/>
  <c r="B37" i="23"/>
  <c r="B35" i="23"/>
  <c r="B33" i="23"/>
  <c r="B31" i="23"/>
  <c r="B29" i="23"/>
  <c r="B27" i="23"/>
  <c r="B49" i="22"/>
  <c r="B45" i="22"/>
  <c r="B41" i="22"/>
  <c r="B37" i="22"/>
  <c r="B33" i="22"/>
  <c r="B29" i="22"/>
  <c r="B27" i="22"/>
  <c r="B49" i="21"/>
  <c r="B45" i="21"/>
  <c r="B41" i="21"/>
  <c r="B37" i="21"/>
  <c r="B33" i="21"/>
  <c r="B29" i="21"/>
  <c r="B27" i="21"/>
  <c r="D49" i="20"/>
  <c r="D46" i="20"/>
  <c r="D45" i="20"/>
  <c r="D42" i="20"/>
  <c r="D41" i="20"/>
  <c r="D38" i="20"/>
  <c r="D37" i="20"/>
  <c r="D34" i="20"/>
  <c r="D33" i="20"/>
  <c r="D30" i="20"/>
  <c r="D29" i="20"/>
  <c r="D27" i="20"/>
  <c r="D25" i="20"/>
  <c r="D24" i="20"/>
  <c r="D23" i="20"/>
  <c r="D22" i="20"/>
  <c r="D21" i="20"/>
  <c r="D20" i="20"/>
  <c r="D19" i="20"/>
  <c r="D18" i="20"/>
  <c r="D17" i="20"/>
  <c r="D16" i="20"/>
  <c r="D15" i="20"/>
  <c r="D14" i="20"/>
  <c r="D13" i="20"/>
  <c r="D12" i="20"/>
  <c r="D11" i="20"/>
  <c r="D10" i="20"/>
  <c r="D9" i="20"/>
  <c r="D8" i="20"/>
  <c r="D7" i="20"/>
  <c r="D6" i="20"/>
  <c r="D5" i="20"/>
  <c r="D3" i="20"/>
  <c r="B49" i="19"/>
  <c r="B46" i="19"/>
  <c r="B45" i="19"/>
  <c r="B42" i="19"/>
  <c r="B41" i="19"/>
  <c r="B38" i="19"/>
  <c r="B37" i="19"/>
  <c r="B34" i="19"/>
  <c r="B33" i="19"/>
  <c r="B30" i="19"/>
  <c r="B29" i="19"/>
  <c r="B27" i="19"/>
  <c r="B49" i="18"/>
  <c r="B47" i="18"/>
  <c r="B46" i="18"/>
  <c r="B45" i="18"/>
  <c r="B43" i="18"/>
  <c r="B42" i="18"/>
  <c r="B41" i="18"/>
  <c r="B39" i="18"/>
  <c r="B38" i="18"/>
  <c r="B37" i="18"/>
  <c r="B35" i="18"/>
  <c r="B34" i="18"/>
  <c r="B33" i="18"/>
  <c r="B31" i="18"/>
  <c r="B30" i="18"/>
  <c r="B29" i="18"/>
  <c r="B27" i="18"/>
  <c r="B49" i="17"/>
  <c r="B45" i="17"/>
  <c r="B41" i="17"/>
  <c r="B37" i="17"/>
  <c r="B33" i="17"/>
  <c r="B29" i="17"/>
  <c r="B27" i="17"/>
  <c r="D49" i="16"/>
  <c r="D45" i="16"/>
  <c r="D41" i="16"/>
  <c r="D37" i="16"/>
  <c r="D33" i="16"/>
  <c r="D30" i="16"/>
  <c r="D29" i="16"/>
  <c r="D27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3" i="16"/>
  <c r="B49" i="15"/>
  <c r="B45" i="15"/>
  <c r="B41" i="15"/>
  <c r="B37" i="15"/>
  <c r="B33" i="15"/>
  <c r="B29" i="15"/>
  <c r="B27" i="15"/>
  <c r="B49" i="14"/>
  <c r="B46" i="14"/>
  <c r="B45" i="14"/>
  <c r="B42" i="14"/>
  <c r="B41" i="14"/>
  <c r="B38" i="14"/>
  <c r="B37" i="14"/>
  <c r="B34" i="14"/>
  <c r="B33" i="14"/>
  <c r="B30" i="14"/>
  <c r="B29" i="14"/>
  <c r="B27" i="14"/>
  <c r="B49" i="13"/>
  <c r="B47" i="13"/>
  <c r="B46" i="13"/>
  <c r="B45" i="13"/>
  <c r="B43" i="13"/>
  <c r="B42" i="13"/>
  <c r="B41" i="13"/>
  <c r="B39" i="13"/>
  <c r="B38" i="13"/>
  <c r="B37" i="13"/>
  <c r="B35" i="13"/>
  <c r="B34" i="13"/>
  <c r="B33" i="13"/>
  <c r="B31" i="13"/>
  <c r="B30" i="13"/>
  <c r="B29" i="13"/>
  <c r="B27" i="13"/>
  <c r="D49" i="12"/>
  <c r="D47" i="12"/>
  <c r="D46" i="12"/>
  <c r="D45" i="12"/>
  <c r="D43" i="12"/>
  <c r="D42" i="12"/>
  <c r="D41" i="12"/>
  <c r="D39" i="12"/>
  <c r="D38" i="12"/>
  <c r="D37" i="12"/>
  <c r="D35" i="12"/>
  <c r="D34" i="12"/>
  <c r="D33" i="12"/>
  <c r="D31" i="12"/>
  <c r="D30" i="12"/>
  <c r="D29" i="12"/>
  <c r="D27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3" i="12"/>
  <c r="D49" i="11"/>
  <c r="D46" i="11"/>
  <c r="D45" i="11"/>
  <c r="D42" i="11"/>
  <c r="D41" i="11"/>
  <c r="D38" i="11"/>
  <c r="D37" i="11"/>
  <c r="D34" i="11"/>
  <c r="D33" i="11"/>
  <c r="D30" i="11"/>
  <c r="D29" i="11"/>
  <c r="D27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3" i="11"/>
  <c r="B27" i="10"/>
  <c r="B49" i="9"/>
  <c r="B47" i="9"/>
  <c r="B46" i="9"/>
  <c r="B45" i="9"/>
  <c r="B43" i="9"/>
  <c r="B42" i="9"/>
  <c r="B41" i="9"/>
  <c r="B39" i="9"/>
  <c r="B38" i="9"/>
  <c r="B37" i="9"/>
  <c r="B35" i="9"/>
  <c r="B34" i="9"/>
  <c r="B33" i="9"/>
  <c r="B31" i="9"/>
  <c r="B30" i="9"/>
  <c r="B29" i="9"/>
  <c r="B27" i="9"/>
  <c r="B49" i="8"/>
  <c r="B45" i="8"/>
  <c r="B41" i="8"/>
  <c r="B37" i="8"/>
  <c r="B33" i="8"/>
  <c r="B31" i="8"/>
  <c r="B29" i="8"/>
  <c r="B27" i="8"/>
  <c r="D47" i="7"/>
  <c r="D43" i="7"/>
  <c r="D39" i="7"/>
  <c r="D35" i="7"/>
  <c r="D31" i="7"/>
  <c r="D27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3" i="7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53" i="6"/>
  <c r="B51" i="6"/>
  <c r="B29" i="6"/>
  <c r="B27" i="6"/>
  <c r="B49" i="6"/>
  <c r="B46" i="6"/>
  <c r="B45" i="6"/>
  <c r="B42" i="6"/>
  <c r="B41" i="6"/>
  <c r="B38" i="6"/>
  <c r="B37" i="6"/>
  <c r="B34" i="6"/>
  <c r="B33" i="6"/>
  <c r="B30" i="6"/>
  <c r="B31" i="25" l="1"/>
  <c r="B50" i="25" s="1"/>
  <c r="B51" i="25" s="1"/>
  <c r="B35" i="25"/>
  <c r="B39" i="25"/>
  <c r="B43" i="25"/>
  <c r="B47" i="25"/>
  <c r="B32" i="25"/>
  <c r="B36" i="25"/>
  <c r="B40" i="25"/>
  <c r="B44" i="25"/>
  <c r="B48" i="25"/>
  <c r="D74" i="24"/>
  <c r="D70" i="24"/>
  <c r="D66" i="24"/>
  <c r="D62" i="24"/>
  <c r="D58" i="24"/>
  <c r="D54" i="24"/>
  <c r="D67" i="24"/>
  <c r="D55" i="24"/>
  <c r="D73" i="24"/>
  <c r="D69" i="24"/>
  <c r="D65" i="24"/>
  <c r="D61" i="24"/>
  <c r="D57" i="24"/>
  <c r="D52" i="24"/>
  <c r="D63" i="24"/>
  <c r="D72" i="24"/>
  <c r="D68" i="24"/>
  <c r="D64" i="24"/>
  <c r="D60" i="24"/>
  <c r="D56" i="24"/>
  <c r="D71" i="24"/>
  <c r="D59" i="24"/>
  <c r="B30" i="23"/>
  <c r="B50" i="23" s="1"/>
  <c r="B51" i="23" s="1"/>
  <c r="B34" i="23"/>
  <c r="B38" i="23"/>
  <c r="B42" i="23"/>
  <c r="B46" i="23"/>
  <c r="B32" i="23"/>
  <c r="B36" i="23"/>
  <c r="B40" i="23"/>
  <c r="B44" i="23"/>
  <c r="B48" i="23"/>
  <c r="B30" i="22"/>
  <c r="B50" i="22" s="1"/>
  <c r="B51" i="22" s="1"/>
  <c r="B34" i="22"/>
  <c r="B38" i="22"/>
  <c r="B42" i="22"/>
  <c r="B46" i="22"/>
  <c r="B31" i="22"/>
  <c r="B35" i="22"/>
  <c r="B39" i="22"/>
  <c r="B43" i="22"/>
  <c r="B47" i="22"/>
  <c r="B32" i="22"/>
  <c r="B36" i="22"/>
  <c r="B40" i="22"/>
  <c r="B44" i="22"/>
  <c r="B48" i="22"/>
  <c r="B30" i="21"/>
  <c r="B50" i="21" s="1"/>
  <c r="B51" i="21" s="1"/>
  <c r="B34" i="21"/>
  <c r="B38" i="21"/>
  <c r="B42" i="21"/>
  <c r="B46" i="21"/>
  <c r="B31" i="21"/>
  <c r="B35" i="21"/>
  <c r="B39" i="21"/>
  <c r="B43" i="21"/>
  <c r="B47" i="21"/>
  <c r="B32" i="21"/>
  <c r="B36" i="21"/>
  <c r="B40" i="21"/>
  <c r="B44" i="21"/>
  <c r="B48" i="21"/>
  <c r="D31" i="20"/>
  <c r="D35" i="20"/>
  <c r="D39" i="20"/>
  <c r="D43" i="20"/>
  <c r="D47" i="20"/>
  <c r="D32" i="20"/>
  <c r="D50" i="20" s="1"/>
  <c r="D51" i="20" s="1"/>
  <c r="D36" i="20"/>
  <c r="D40" i="20"/>
  <c r="D44" i="20"/>
  <c r="D48" i="20"/>
  <c r="B31" i="19"/>
  <c r="B50" i="19" s="1"/>
  <c r="B51" i="19" s="1"/>
  <c r="B35" i="19"/>
  <c r="B39" i="19"/>
  <c r="B43" i="19"/>
  <c r="B47" i="19"/>
  <c r="B32" i="19"/>
  <c r="B36" i="19"/>
  <c r="B40" i="19"/>
  <c r="B44" i="19"/>
  <c r="B48" i="19"/>
  <c r="B32" i="18"/>
  <c r="B50" i="18" s="1"/>
  <c r="B51" i="18" s="1"/>
  <c r="B36" i="18"/>
  <c r="B40" i="18"/>
  <c r="B44" i="18"/>
  <c r="B48" i="18"/>
  <c r="B30" i="17"/>
  <c r="B50" i="17" s="1"/>
  <c r="B51" i="17" s="1"/>
  <c r="B34" i="17"/>
  <c r="B38" i="17"/>
  <c r="B42" i="17"/>
  <c r="B46" i="17"/>
  <c r="B31" i="17"/>
  <c r="B35" i="17"/>
  <c r="B39" i="17"/>
  <c r="B43" i="17"/>
  <c r="B47" i="17"/>
  <c r="B32" i="17"/>
  <c r="B36" i="17"/>
  <c r="B40" i="17"/>
  <c r="B44" i="17"/>
  <c r="B48" i="17"/>
  <c r="D34" i="16"/>
  <c r="D38" i="16"/>
  <c r="D42" i="16"/>
  <c r="D46" i="16"/>
  <c r="D31" i="16"/>
  <c r="D50" i="16" s="1"/>
  <c r="D51" i="16" s="1"/>
  <c r="D35" i="16"/>
  <c r="D39" i="16"/>
  <c r="D43" i="16"/>
  <c r="D47" i="16"/>
  <c r="D32" i="16"/>
  <c r="D36" i="16"/>
  <c r="D40" i="16"/>
  <c r="D44" i="16"/>
  <c r="D48" i="16"/>
  <c r="B30" i="15"/>
  <c r="B34" i="15"/>
  <c r="B38" i="15"/>
  <c r="B42" i="15"/>
  <c r="B46" i="15"/>
  <c r="B31" i="15"/>
  <c r="B35" i="15"/>
  <c r="B39" i="15"/>
  <c r="B43" i="15"/>
  <c r="B47" i="15"/>
  <c r="B32" i="15"/>
  <c r="B50" i="15" s="1"/>
  <c r="B51" i="15" s="1"/>
  <c r="B36" i="15"/>
  <c r="B40" i="15"/>
  <c r="B44" i="15"/>
  <c r="B48" i="15"/>
  <c r="B31" i="14"/>
  <c r="B50" i="14" s="1"/>
  <c r="B51" i="14" s="1"/>
  <c r="B35" i="14"/>
  <c r="B39" i="14"/>
  <c r="B43" i="14"/>
  <c r="B47" i="14"/>
  <c r="B32" i="14"/>
  <c r="B36" i="14"/>
  <c r="B40" i="14"/>
  <c r="B44" i="14"/>
  <c r="B48" i="14"/>
  <c r="B32" i="13"/>
  <c r="B50" i="13" s="1"/>
  <c r="B51" i="13" s="1"/>
  <c r="B36" i="13"/>
  <c r="B40" i="13"/>
  <c r="B44" i="13"/>
  <c r="B48" i="13"/>
  <c r="D32" i="12"/>
  <c r="D50" i="12" s="1"/>
  <c r="D51" i="12" s="1"/>
  <c r="D36" i="12"/>
  <c r="D40" i="12"/>
  <c r="D44" i="12"/>
  <c r="D48" i="12"/>
  <c r="D31" i="11"/>
  <c r="D50" i="11" s="1"/>
  <c r="D51" i="11" s="1"/>
  <c r="D35" i="11"/>
  <c r="D39" i="11"/>
  <c r="D43" i="11"/>
  <c r="D47" i="11"/>
  <c r="D32" i="11"/>
  <c r="D36" i="11"/>
  <c r="D40" i="11"/>
  <c r="D44" i="11"/>
  <c r="D48" i="11"/>
  <c r="B40" i="10"/>
  <c r="B29" i="10"/>
  <c r="B33" i="10"/>
  <c r="B37" i="10"/>
  <c r="B41" i="10"/>
  <c r="B45" i="10"/>
  <c r="B49" i="10"/>
  <c r="B30" i="10"/>
  <c r="B34" i="10"/>
  <c r="B38" i="10"/>
  <c r="B42" i="10"/>
  <c r="B46" i="10"/>
  <c r="B31" i="10"/>
  <c r="B35" i="10"/>
  <c r="B39" i="10"/>
  <c r="B43" i="10"/>
  <c r="B47" i="10"/>
  <c r="B32" i="10"/>
  <c r="B36" i="10"/>
  <c r="B44" i="10"/>
  <c r="B48" i="10"/>
  <c r="B32" i="9"/>
  <c r="B50" i="9" s="1"/>
  <c r="B51" i="9" s="1"/>
  <c r="B36" i="9"/>
  <c r="B40" i="9"/>
  <c r="B44" i="9"/>
  <c r="B48" i="9"/>
  <c r="B30" i="8"/>
  <c r="B34" i="8"/>
  <c r="B38" i="8"/>
  <c r="B42" i="8"/>
  <c r="B46" i="8"/>
  <c r="B35" i="8"/>
  <c r="B39" i="8"/>
  <c r="B43" i="8"/>
  <c r="B47" i="8"/>
  <c r="B32" i="8"/>
  <c r="B50" i="8" s="1"/>
  <c r="B51" i="8" s="1"/>
  <c r="B36" i="8"/>
  <c r="B40" i="8"/>
  <c r="B44" i="8"/>
  <c r="B48" i="8"/>
  <c r="D32" i="7"/>
  <c r="D36" i="7"/>
  <c r="D40" i="7"/>
  <c r="D44" i="7"/>
  <c r="D48" i="7"/>
  <c r="D29" i="7"/>
  <c r="D33" i="7"/>
  <c r="D37" i="7"/>
  <c r="D41" i="7"/>
  <c r="D45" i="7"/>
  <c r="D49" i="7"/>
  <c r="D30" i="7"/>
  <c r="D34" i="7"/>
  <c r="D38" i="7"/>
  <c r="D42" i="7"/>
  <c r="D46" i="7"/>
  <c r="B31" i="6"/>
  <c r="B35" i="6"/>
  <c r="B39" i="6"/>
  <c r="B43" i="6"/>
  <c r="B47" i="6"/>
  <c r="B32" i="6"/>
  <c r="B36" i="6"/>
  <c r="B40" i="6"/>
  <c r="B44" i="6"/>
  <c r="B48" i="6"/>
  <c r="B66" i="23" l="1"/>
  <c r="B68" i="23"/>
  <c r="B64" i="23"/>
  <c r="B60" i="23"/>
  <c r="B56" i="23"/>
  <c r="B54" i="23"/>
  <c r="B70" i="23"/>
  <c r="B62" i="23"/>
  <c r="B58" i="23"/>
  <c r="B59" i="23"/>
  <c r="B72" i="23"/>
  <c r="B61" i="23"/>
  <c r="B73" i="23"/>
  <c r="B63" i="23"/>
  <c r="B65" i="23"/>
  <c r="B67" i="23"/>
  <c r="B53" i="23"/>
  <c r="B69" i="23"/>
  <c r="B55" i="23"/>
  <c r="B71" i="23"/>
  <c r="B57" i="23"/>
  <c r="B66" i="22"/>
  <c r="B54" i="22"/>
  <c r="B62" i="22"/>
  <c r="B70" i="22"/>
  <c r="B58" i="22"/>
  <c r="B73" i="22"/>
  <c r="B59" i="22"/>
  <c r="B68" i="22"/>
  <c r="B57" i="22"/>
  <c r="B69" i="22"/>
  <c r="B63" i="22"/>
  <c r="B56" i="22"/>
  <c r="B72" i="22"/>
  <c r="B61" i="22"/>
  <c r="B55" i="22"/>
  <c r="B71" i="22"/>
  <c r="B64" i="22"/>
  <c r="B67" i="22"/>
  <c r="B60" i="22"/>
  <c r="B65" i="22"/>
  <c r="B53" i="22"/>
  <c r="B66" i="21"/>
  <c r="B54" i="21"/>
  <c r="B62" i="21"/>
  <c r="B70" i="21"/>
  <c r="B58" i="21"/>
  <c r="B73" i="21"/>
  <c r="B59" i="21"/>
  <c r="B68" i="21"/>
  <c r="B57" i="21"/>
  <c r="B67" i="21"/>
  <c r="B60" i="21"/>
  <c r="B65" i="21"/>
  <c r="B53" i="21"/>
  <c r="B63" i="21"/>
  <c r="B56" i="21"/>
  <c r="B72" i="21"/>
  <c r="B61" i="21"/>
  <c r="B55" i="21"/>
  <c r="B71" i="21"/>
  <c r="B64" i="21"/>
  <c r="B69" i="21"/>
  <c r="D67" i="20"/>
  <c r="D59" i="20"/>
  <c r="D66" i="20"/>
  <c r="D62" i="20"/>
  <c r="D54" i="20"/>
  <c r="D71" i="20"/>
  <c r="D63" i="20"/>
  <c r="D55" i="20"/>
  <c r="D70" i="20"/>
  <c r="D58" i="20"/>
  <c r="D73" i="20"/>
  <c r="D64" i="20"/>
  <c r="D53" i="20"/>
  <c r="D69" i="20"/>
  <c r="D68" i="20"/>
  <c r="D57" i="20"/>
  <c r="D56" i="20"/>
  <c r="D72" i="20"/>
  <c r="D61" i="20"/>
  <c r="D60" i="20"/>
  <c r="D65" i="20"/>
  <c r="B67" i="19"/>
  <c r="B59" i="19"/>
  <c r="B55" i="19"/>
  <c r="B66" i="19"/>
  <c r="B58" i="19"/>
  <c r="B71" i="19"/>
  <c r="B63" i="19"/>
  <c r="B70" i="19"/>
  <c r="B62" i="19"/>
  <c r="B54" i="19"/>
  <c r="B60" i="19"/>
  <c r="B65" i="19"/>
  <c r="B61" i="19"/>
  <c r="B73" i="19"/>
  <c r="B64" i="19"/>
  <c r="B53" i="19"/>
  <c r="B69" i="19"/>
  <c r="B68" i="19"/>
  <c r="B57" i="19"/>
  <c r="B56" i="19"/>
  <c r="B72" i="19"/>
  <c r="B72" i="18"/>
  <c r="B68" i="18"/>
  <c r="B64" i="18"/>
  <c r="B60" i="18"/>
  <c r="B56" i="18"/>
  <c r="B70" i="18"/>
  <c r="B66" i="18"/>
  <c r="B62" i="18"/>
  <c r="B58" i="18"/>
  <c r="B54" i="18"/>
  <c r="B63" i="18"/>
  <c r="B53" i="18"/>
  <c r="B69" i="18"/>
  <c r="B71" i="18"/>
  <c r="B61" i="18"/>
  <c r="B65" i="18"/>
  <c r="B73" i="18"/>
  <c r="B67" i="18"/>
  <c r="B57" i="18"/>
  <c r="B55" i="18"/>
  <c r="B59" i="18"/>
  <c r="B62" i="17"/>
  <c r="B66" i="17"/>
  <c r="B58" i="17"/>
  <c r="B70" i="17"/>
  <c r="B54" i="17"/>
  <c r="B59" i="17"/>
  <c r="B68" i="17"/>
  <c r="B57" i="17"/>
  <c r="B73" i="17"/>
  <c r="B63" i="17"/>
  <c r="B56" i="17"/>
  <c r="B72" i="17"/>
  <c r="B61" i="17"/>
  <c r="B67" i="17"/>
  <c r="B60" i="17"/>
  <c r="B65" i="17"/>
  <c r="B55" i="17"/>
  <c r="B71" i="17"/>
  <c r="B64" i="17"/>
  <c r="B53" i="17"/>
  <c r="B69" i="17"/>
  <c r="D66" i="16"/>
  <c r="D54" i="16"/>
  <c r="D62" i="16"/>
  <c r="D70" i="16"/>
  <c r="D58" i="16"/>
  <c r="D73" i="16"/>
  <c r="D63" i="16"/>
  <c r="D56" i="16"/>
  <c r="D72" i="16"/>
  <c r="D61" i="16"/>
  <c r="D67" i="16"/>
  <c r="D60" i="16"/>
  <c r="D65" i="16"/>
  <c r="D59" i="16"/>
  <c r="D55" i="16"/>
  <c r="D71" i="16"/>
  <c r="D64" i="16"/>
  <c r="D53" i="16"/>
  <c r="D69" i="16"/>
  <c r="D68" i="16"/>
  <c r="D57" i="16"/>
  <c r="B66" i="15"/>
  <c r="B54" i="15"/>
  <c r="B62" i="15"/>
  <c r="B70" i="15"/>
  <c r="B58" i="15"/>
  <c r="B73" i="15"/>
  <c r="B59" i="15"/>
  <c r="B68" i="15"/>
  <c r="B57" i="15"/>
  <c r="B63" i="15"/>
  <c r="B56" i="15"/>
  <c r="B72" i="15"/>
  <c r="B61" i="15"/>
  <c r="B53" i="15"/>
  <c r="B67" i="15"/>
  <c r="B60" i="15"/>
  <c r="B65" i="15"/>
  <c r="B55" i="15"/>
  <c r="B71" i="15"/>
  <c r="B64" i="15"/>
  <c r="B69" i="15"/>
  <c r="B67" i="14"/>
  <c r="B59" i="14"/>
  <c r="B66" i="14"/>
  <c r="B58" i="14"/>
  <c r="B71" i="14"/>
  <c r="B63" i="14"/>
  <c r="B55" i="14"/>
  <c r="B70" i="14"/>
  <c r="B62" i="14"/>
  <c r="B54" i="14"/>
  <c r="B73" i="14"/>
  <c r="B60" i="14"/>
  <c r="B65" i="14"/>
  <c r="B56" i="14"/>
  <c r="B72" i="14"/>
  <c r="B61" i="14"/>
  <c r="B64" i="14"/>
  <c r="B53" i="14"/>
  <c r="B69" i="14"/>
  <c r="B68" i="14"/>
  <c r="B57" i="14"/>
  <c r="B72" i="13"/>
  <c r="B68" i="13"/>
  <c r="B64" i="13"/>
  <c r="B60" i="13"/>
  <c r="B56" i="13"/>
  <c r="B71" i="13"/>
  <c r="B63" i="13"/>
  <c r="B59" i="13"/>
  <c r="B55" i="13"/>
  <c r="B70" i="13"/>
  <c r="B58" i="13"/>
  <c r="B67" i="13"/>
  <c r="B66" i="13"/>
  <c r="B62" i="13"/>
  <c r="B54" i="13"/>
  <c r="B57" i="13"/>
  <c r="B65" i="13"/>
  <c r="B73" i="13"/>
  <c r="B61" i="13"/>
  <c r="B53" i="13"/>
  <c r="B69" i="13"/>
  <c r="D72" i="12"/>
  <c r="D68" i="12"/>
  <c r="D64" i="12"/>
  <c r="D60" i="12"/>
  <c r="D56" i="12"/>
  <c r="D67" i="12"/>
  <c r="D59" i="12"/>
  <c r="D55" i="12"/>
  <c r="D66" i="12"/>
  <c r="D58" i="12"/>
  <c r="D71" i="12"/>
  <c r="D63" i="12"/>
  <c r="D70" i="12"/>
  <c r="D62" i="12"/>
  <c r="D54" i="12"/>
  <c r="D57" i="12"/>
  <c r="D73" i="12"/>
  <c r="D61" i="12"/>
  <c r="D65" i="12"/>
  <c r="D53" i="12"/>
  <c r="D69" i="12"/>
  <c r="D67" i="11"/>
  <c r="D59" i="11"/>
  <c r="D66" i="11"/>
  <c r="D54" i="11"/>
  <c r="D71" i="11"/>
  <c r="D63" i="11"/>
  <c r="D55" i="11"/>
  <c r="D70" i="11"/>
  <c r="D62" i="11"/>
  <c r="D58" i="11"/>
  <c r="D73" i="11"/>
  <c r="D60" i="11"/>
  <c r="D65" i="11"/>
  <c r="D72" i="11"/>
  <c r="D64" i="11"/>
  <c r="D53" i="11"/>
  <c r="D69" i="11"/>
  <c r="D56" i="11"/>
  <c r="D61" i="11"/>
  <c r="D68" i="11"/>
  <c r="D57" i="11"/>
  <c r="B50" i="10"/>
  <c r="B51" i="10" s="1"/>
  <c r="B72" i="9"/>
  <c r="B68" i="9"/>
  <c r="B64" i="9"/>
  <c r="B60" i="9"/>
  <c r="B56" i="9"/>
  <c r="B71" i="9"/>
  <c r="B67" i="9"/>
  <c r="B63" i="9"/>
  <c r="B59" i="9"/>
  <c r="B55" i="9"/>
  <c r="B70" i="9"/>
  <c r="B66" i="9"/>
  <c r="B62" i="9"/>
  <c r="B58" i="9"/>
  <c r="B54" i="9"/>
  <c r="B57" i="9"/>
  <c r="B73" i="9"/>
  <c r="B61" i="9"/>
  <c r="B65" i="9"/>
  <c r="B53" i="9"/>
  <c r="B69" i="9"/>
  <c r="B66" i="8"/>
  <c r="B54" i="8"/>
  <c r="B70" i="8"/>
  <c r="B62" i="8"/>
  <c r="B58" i="8"/>
  <c r="B59" i="8"/>
  <c r="B56" i="8"/>
  <c r="B72" i="8"/>
  <c r="B61" i="8"/>
  <c r="B73" i="8"/>
  <c r="B63" i="8"/>
  <c r="B60" i="8"/>
  <c r="B65" i="8"/>
  <c r="B55" i="8"/>
  <c r="B71" i="8"/>
  <c r="B68" i="8"/>
  <c r="B67" i="8"/>
  <c r="B64" i="8"/>
  <c r="B53" i="8"/>
  <c r="B69" i="8"/>
  <c r="B57" i="8"/>
  <c r="D50" i="7"/>
  <c r="D51" i="7" s="1"/>
  <c r="B50" i="6"/>
  <c r="B73" i="10" l="1"/>
  <c r="B66" i="10"/>
  <c r="B59" i="10"/>
  <c r="B68" i="10"/>
  <c r="B65" i="10"/>
  <c r="B62" i="10"/>
  <c r="B55" i="10"/>
  <c r="B54" i="10"/>
  <c r="B70" i="10"/>
  <c r="B63" i="10"/>
  <c r="B56" i="10"/>
  <c r="B72" i="10"/>
  <c r="B69" i="10"/>
  <c r="B71" i="10"/>
  <c r="B53" i="10"/>
  <c r="B58" i="10"/>
  <c r="B67" i="10"/>
  <c r="B60" i="10"/>
  <c r="B57" i="10"/>
  <c r="B64" i="10"/>
  <c r="B61" i="10"/>
  <c r="D72" i="7"/>
  <c r="D60" i="7"/>
  <c r="D68" i="7"/>
  <c r="D64" i="7"/>
  <c r="D56" i="7"/>
  <c r="D71" i="7"/>
  <c r="D61" i="7"/>
  <c r="D62" i="7"/>
  <c r="D55" i="7"/>
  <c r="D65" i="7"/>
  <c r="D66" i="7"/>
  <c r="D59" i="7"/>
  <c r="D57" i="7"/>
  <c r="D73" i="7"/>
  <c r="D53" i="7"/>
  <c r="D69" i="7"/>
  <c r="D54" i="7"/>
  <c r="D70" i="7"/>
  <c r="D63" i="7"/>
  <c r="D58" i="7"/>
  <c r="D67" i="7"/>
  <c r="D50" i="1" l="1"/>
  <c r="D51" i="1"/>
  <c r="D29" i="1"/>
  <c r="E51" i="2" l="1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50" i="3" s="1"/>
  <c r="E51" i="3" s="1"/>
  <c r="E27" i="3"/>
  <c r="D53" i="1"/>
  <c r="E25" i="2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47" i="1"/>
  <c r="D48" i="1"/>
  <c r="D4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27" i="1"/>
  <c r="E22" i="3"/>
  <c r="C6" i="3"/>
  <c r="E6" i="3" s="1"/>
  <c r="C7" i="3"/>
  <c r="E7" i="3" s="1"/>
  <c r="C8" i="3"/>
  <c r="E8" i="3" s="1"/>
  <c r="C9" i="3"/>
  <c r="E9" i="3" s="1"/>
  <c r="C10" i="3"/>
  <c r="E10" i="3" s="1"/>
  <c r="C11" i="3"/>
  <c r="E11" i="3" s="1"/>
  <c r="C12" i="3"/>
  <c r="E12" i="3" s="1"/>
  <c r="C13" i="3"/>
  <c r="E13" i="3" s="1"/>
  <c r="C14" i="3"/>
  <c r="E14" i="3" s="1"/>
  <c r="C15" i="3"/>
  <c r="E15" i="3" s="1"/>
  <c r="C16" i="3"/>
  <c r="E16" i="3" s="1"/>
  <c r="C17" i="3"/>
  <c r="E17" i="3" s="1"/>
  <c r="C18" i="3"/>
  <c r="E18" i="3" s="1"/>
  <c r="C19" i="3"/>
  <c r="E19" i="3" s="1"/>
  <c r="C20" i="3"/>
  <c r="E20" i="3" s="1"/>
  <c r="C21" i="3"/>
  <c r="E21" i="3" s="1"/>
  <c r="C22" i="3"/>
  <c r="C23" i="3"/>
  <c r="E23" i="3" s="1"/>
  <c r="C24" i="3"/>
  <c r="E24" i="3" s="1"/>
  <c r="C25" i="3"/>
  <c r="E25" i="3" s="1"/>
  <c r="C5" i="3"/>
  <c r="E5" i="3" s="1"/>
  <c r="C3" i="3"/>
  <c r="E3" i="3" s="1"/>
  <c r="D3" i="2"/>
  <c r="E3" i="2" s="1"/>
  <c r="D3" i="1"/>
  <c r="E8" i="2"/>
  <c r="E12" i="2"/>
  <c r="E16" i="2"/>
  <c r="E20" i="2"/>
  <c r="E24" i="2"/>
  <c r="D6" i="2"/>
  <c r="E6" i="2" s="1"/>
  <c r="D7" i="2"/>
  <c r="E7" i="2" s="1"/>
  <c r="D8" i="2"/>
  <c r="D9" i="2"/>
  <c r="E9" i="2" s="1"/>
  <c r="D10" i="2"/>
  <c r="E10" i="2" s="1"/>
  <c r="D11" i="2"/>
  <c r="E11" i="2" s="1"/>
  <c r="D12" i="2"/>
  <c r="D13" i="2"/>
  <c r="E13" i="2" s="1"/>
  <c r="D14" i="2"/>
  <c r="E14" i="2" s="1"/>
  <c r="D15" i="2"/>
  <c r="E15" i="2" s="1"/>
  <c r="D16" i="2"/>
  <c r="D17" i="2"/>
  <c r="E17" i="2" s="1"/>
  <c r="D18" i="2"/>
  <c r="E18" i="2" s="1"/>
  <c r="D19" i="2"/>
  <c r="E19" i="2" s="1"/>
  <c r="D20" i="2"/>
  <c r="D21" i="2"/>
  <c r="E21" i="2" s="1"/>
  <c r="D22" i="2"/>
  <c r="E22" i="2" s="1"/>
  <c r="D23" i="2"/>
  <c r="E23" i="2" s="1"/>
  <c r="D24" i="2"/>
  <c r="D25" i="2"/>
  <c r="D5" i="2"/>
  <c r="E5" i="2" s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5" i="1"/>
  <c r="E47" i="2" l="1"/>
  <c r="E43" i="2"/>
  <c r="E31" i="2"/>
  <c r="E27" i="2"/>
  <c r="E32" i="2"/>
  <c r="E36" i="2"/>
  <c r="E44" i="2"/>
  <c r="E48" i="2"/>
  <c r="E29" i="2"/>
  <c r="E37" i="2"/>
  <c r="E41" i="2"/>
  <c r="E45" i="2"/>
  <c r="E30" i="2"/>
  <c r="E34" i="2"/>
  <c r="E38" i="2"/>
  <c r="E46" i="2" l="1"/>
  <c r="E42" i="2"/>
  <c r="E49" i="2"/>
  <c r="E33" i="2"/>
  <c r="E40" i="2"/>
  <c r="E35" i="2"/>
  <c r="E39" i="2"/>
  <c r="E50" i="2"/>
  <c r="E62" i="2" l="1"/>
  <c r="E69" i="2"/>
  <c r="E63" i="2"/>
  <c r="E58" i="2"/>
  <c r="E65" i="2"/>
  <c r="E64" i="2"/>
  <c r="E67" i="2"/>
  <c r="E60" i="2"/>
  <c r="E56" i="2"/>
  <c r="E73" i="2"/>
  <c r="E70" i="2"/>
  <c r="E57" i="2"/>
  <c r="E68" i="2"/>
  <c r="E54" i="2"/>
  <c r="E71" i="2"/>
  <c r="E59" i="2"/>
  <c r="E72" i="2"/>
  <c r="E61" i="2"/>
  <c r="E66" i="2"/>
  <c r="E55" i="2"/>
  <c r="E53" i="2"/>
</calcChain>
</file>

<file path=xl/sharedStrings.xml><?xml version="1.0" encoding="utf-8"?>
<sst xmlns="http://schemas.openxmlformats.org/spreadsheetml/2006/main" count="1703" uniqueCount="76">
  <si>
    <t>Ime županije</t>
  </si>
  <si>
    <t>Površina županije</t>
  </si>
  <si>
    <t>Broj stanovnika</t>
  </si>
  <si>
    <t>Zagrebačka</t>
  </si>
  <si>
    <t>Krapinsko-zagorska</t>
  </si>
  <si>
    <t>Sisačko-moslavačka</t>
  </si>
  <si>
    <t>Karlovačka</t>
  </si>
  <si>
    <t>Varaždinska</t>
  </si>
  <si>
    <t>Koprivničko-križevačka</t>
  </si>
  <si>
    <t>Bjelovarsko-bilogorska</t>
  </si>
  <si>
    <t>Primorsko-goranska</t>
  </si>
  <si>
    <t>Ličko-senjska</t>
  </si>
  <si>
    <t>Virovitičko-podravska</t>
  </si>
  <si>
    <t>Požeško-slavonska</t>
  </si>
  <si>
    <t>Brodsko-posavska</t>
  </si>
  <si>
    <t>Zadarska</t>
  </si>
  <si>
    <t>Osječko-baranjska</t>
  </si>
  <si>
    <t>Šibensko-kninska</t>
  </si>
  <si>
    <t>Vukovarsko-srijemska</t>
  </si>
  <si>
    <t>Splitsko-dalmatinska</t>
  </si>
  <si>
    <t>Istarska</t>
  </si>
  <si>
    <t>Dubrovačko-neretvanska</t>
  </si>
  <si>
    <t>Međimurska</t>
  </si>
  <si>
    <t>Grad Zagreb</t>
  </si>
  <si>
    <t>Gustoća naseljenosti</t>
  </si>
  <si>
    <t>Zaposleni</t>
  </si>
  <si>
    <t>Nezaposleni</t>
  </si>
  <si>
    <t>Stopa zaposlenosti</t>
  </si>
  <si>
    <t>Suma zaposlenih i nezaposlenih</t>
  </si>
  <si>
    <t>ukupno korišteno poljoprivredno zemljište, ha</t>
  </si>
  <si>
    <t>Republika Hrvatska</t>
  </si>
  <si>
    <t>ukupno korišteno poljoprivredno zemljište, KM2</t>
  </si>
  <si>
    <t>stopa korištenog poljoprivrednog zemljišta</t>
  </si>
  <si>
    <t>MXJ</t>
  </si>
  <si>
    <t>SXJ</t>
  </si>
  <si>
    <t>SXJ IZRAČUN</t>
  </si>
  <si>
    <t>Z VRIJEDNOSTI</t>
  </si>
  <si>
    <t xml:space="preserve">Z VRIJEDNOSTI </t>
  </si>
  <si>
    <t>Indeks starenja</t>
  </si>
  <si>
    <t>SSS I VIŠE</t>
  </si>
  <si>
    <t>Stanovnici stariji od 15 godina</t>
  </si>
  <si>
    <t>Udio obrazovnog stanovništva</t>
  </si>
  <si>
    <t>Stopa nataliteta</t>
  </si>
  <si>
    <t>Gustoća cestovne mreže (m/km2)</t>
  </si>
  <si>
    <t>Zdravstvene ustanove</t>
  </si>
  <si>
    <t>Ukupan broj privatnih kućanstava</t>
  </si>
  <si>
    <t>Posjeduje računalo</t>
  </si>
  <si>
    <t>Udio kućanstava koji posjeduje računalo</t>
  </si>
  <si>
    <t>Koristi Internet</t>
  </si>
  <si>
    <t>Broj vrtića</t>
  </si>
  <si>
    <t>Broj osnovnih škola</t>
  </si>
  <si>
    <t>Broj srednjih škola</t>
  </si>
  <si>
    <t>Stanovništvo</t>
  </si>
  <si>
    <t>Broj prodavaonica</t>
  </si>
  <si>
    <t>Broj prodavaonica po stanovniku</t>
  </si>
  <si>
    <t>Broj kina</t>
  </si>
  <si>
    <t>Broj aktivnih pravnih osoba</t>
  </si>
  <si>
    <t>Broj OPG-ova</t>
  </si>
  <si>
    <t>ZAPOSLENI U OBRTU I DJELATNOSTIMA SLOBODNIH PROFESIJA</t>
  </si>
  <si>
    <t>Stopa zaposlenih u obrtu i djelatnostima slobodnih profesija</t>
  </si>
  <si>
    <t>Bruto domaći proizvod po stanovniku po SKM</t>
  </si>
  <si>
    <t>Neto plaća po zaposlenom</t>
  </si>
  <si>
    <t>Broj aktivnih zadruga</t>
  </si>
  <si>
    <t>Ukupno korišteno zemljište za ekološku poljoprivredu</t>
  </si>
  <si>
    <t>Ukupno korišteno zemljište za poljoprivredu</t>
  </si>
  <si>
    <t>Stopa korištenog zemljišta za ekološku poljoprivredu</t>
  </si>
  <si>
    <t>Postotak neispravnih uzoraka vode za piće</t>
  </si>
  <si>
    <t>Stopa korištenog poljoprivrednog zemljišta</t>
  </si>
  <si>
    <t>Udio kućanstava koja koriste Internet</t>
  </si>
  <si>
    <t>Udio kućanstava koja posjeduju računalo</t>
  </si>
  <si>
    <t>MZI</t>
  </si>
  <si>
    <t>SZI IZRAČUN</t>
  </si>
  <si>
    <t>SZI</t>
  </si>
  <si>
    <t>CVI</t>
  </si>
  <si>
    <t>MPI</t>
  </si>
  <si>
    <t>MZI IZRAČUN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</si>
</sst>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#"/>
    <numFmt numFmtId="165" formatCode="0.0000"/>
    <numFmt numFmtId="166" formatCode="0.0"/>
    <numFmt numFmtId="167" formatCode="#,###.0"/>
  </numFmts>
  <fonts count="5">
    <font>
      <sz val="11"/>
      <color theme="1"/>
      <name val="Calibri"/>
      <family val="2"/>
      <charset val="238"/>
      <scheme val="minor"/>
    </font>
    <font>
      <b/>
      <sz val="10"/>
      <color indexed="9"/>
      <name val="Arial, Helvetica, sans-serif"/>
    </font>
    <font>
      <sz val="10"/>
      <color indexed="8"/>
      <name val="Arial, Helvetica, sans-serif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6495ED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wrapText="1"/>
    </xf>
    <xf numFmtId="164" fontId="2" fillId="3" borderId="3" xfId="0" applyNumberFormat="1" applyFont="1" applyFill="1" applyBorder="1" applyAlignment="1">
      <alignment horizontal="right" wrapText="1"/>
    </xf>
    <xf numFmtId="3" fontId="3" fillId="0" borderId="4" xfId="0" applyNumberFormat="1" applyFont="1" applyBorder="1" applyAlignment="1">
      <alignment vertical="top" wrapText="1"/>
    </xf>
    <xf numFmtId="165" fontId="0" fillId="0" borderId="0" xfId="0" applyNumberFormat="1"/>
    <xf numFmtId="2" fontId="0" fillId="0" borderId="0" xfId="0" applyNumberFormat="1"/>
    <xf numFmtId="164" fontId="0" fillId="0" borderId="0" xfId="0" applyNumberFormat="1"/>
    <xf numFmtId="4" fontId="4" fillId="3" borderId="3" xfId="0" applyNumberFormat="1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center" vertical="center" wrapText="1"/>
    </xf>
    <xf numFmtId="2" fontId="0" fillId="0" borderId="0" xfId="0" applyNumberFormat="1" applyFill="1" applyBorder="1"/>
    <xf numFmtId="165" fontId="0" fillId="0" borderId="0" xfId="0" applyNumberFormat="1" applyFill="1" applyBorder="1"/>
    <xf numFmtId="166" fontId="3" fillId="0" borderId="3" xfId="0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 wrapText="1"/>
    </xf>
    <xf numFmtId="3" fontId="0" fillId="0" borderId="0" xfId="0" applyNumberFormat="1"/>
    <xf numFmtId="167" fontId="2" fillId="3" borderId="3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81A92-EE5F-4856-AF00-0620A02C0847}">
  <dimension ref="A1:D73"/>
  <sheetViews>
    <sheetView workbookViewId="0"/>
  </sheetViews>
  <sheetFormatPr defaultRowHeight="14.4"/>
  <cols>
    <col min="1" max="1" width="22.88671875" customWidth="1"/>
    <col min="2" max="2" width="18.6640625" customWidth="1"/>
    <col min="3" max="3" width="19.109375" bestFit="1" customWidth="1"/>
    <col min="4" max="4" width="18" customWidth="1"/>
  </cols>
  <sheetData>
    <row r="1" spans="1:4" ht="26.4">
      <c r="A1" s="1" t="s">
        <v>0</v>
      </c>
      <c r="B1" s="1" t="s">
        <v>1</v>
      </c>
      <c r="C1" s="1" t="s">
        <v>2</v>
      </c>
      <c r="D1" s="1" t="s">
        <v>24</v>
      </c>
    </row>
    <row r="3" spans="1:4">
      <c r="A3" s="2" t="s">
        <v>30</v>
      </c>
      <c r="B3" s="3">
        <v>56594</v>
      </c>
      <c r="C3" s="4">
        <v>4284889</v>
      </c>
      <c r="D3" s="6">
        <f t="shared" ref="D3" si="0">C3/B3</f>
        <v>75.712778739795738</v>
      </c>
    </row>
    <row r="5" spans="1:4">
      <c r="A5" s="2" t="s">
        <v>3</v>
      </c>
      <c r="B5" s="3">
        <v>3060</v>
      </c>
      <c r="C5" s="4">
        <v>317606</v>
      </c>
      <c r="D5" s="6">
        <f>C5/B5</f>
        <v>103.79281045751634</v>
      </c>
    </row>
    <row r="6" spans="1:4">
      <c r="A6" s="2" t="s">
        <v>4</v>
      </c>
      <c r="B6" s="3">
        <v>1229</v>
      </c>
      <c r="C6" s="4">
        <v>132892</v>
      </c>
      <c r="D6" s="6">
        <f t="shared" ref="D6:D25" si="1">C6/B6</f>
        <v>108.13018714401953</v>
      </c>
    </row>
    <row r="7" spans="1:4">
      <c r="A7" s="2" t="s">
        <v>5</v>
      </c>
      <c r="B7" s="3">
        <v>4468</v>
      </c>
      <c r="C7" s="4">
        <v>172439</v>
      </c>
      <c r="D7" s="6">
        <f t="shared" si="1"/>
        <v>38.594225604297222</v>
      </c>
    </row>
    <row r="8" spans="1:4">
      <c r="A8" s="2" t="s">
        <v>6</v>
      </c>
      <c r="B8" s="3">
        <v>3626</v>
      </c>
      <c r="C8" s="4">
        <v>128899</v>
      </c>
      <c r="D8" s="6">
        <f t="shared" si="1"/>
        <v>35.548538334252619</v>
      </c>
    </row>
    <row r="9" spans="1:4">
      <c r="A9" s="2" t="s">
        <v>7</v>
      </c>
      <c r="B9" s="3">
        <v>1262</v>
      </c>
      <c r="C9" s="4">
        <v>175951</v>
      </c>
      <c r="D9" s="6">
        <f t="shared" si="1"/>
        <v>139.42234548335975</v>
      </c>
    </row>
    <row r="10" spans="1:4">
      <c r="A10" s="2" t="s">
        <v>8</v>
      </c>
      <c r="B10" s="3">
        <v>1748</v>
      </c>
      <c r="C10" s="4">
        <v>115584</v>
      </c>
      <c r="D10" s="6">
        <f t="shared" si="1"/>
        <v>66.12356979405034</v>
      </c>
    </row>
    <row r="11" spans="1:4">
      <c r="A11" s="2" t="s">
        <v>9</v>
      </c>
      <c r="B11" s="3">
        <v>2640</v>
      </c>
      <c r="C11" s="4">
        <v>119764</v>
      </c>
      <c r="D11" s="6">
        <f t="shared" si="1"/>
        <v>45.365151515151517</v>
      </c>
    </row>
    <row r="12" spans="1:4">
      <c r="A12" s="2" t="s">
        <v>10</v>
      </c>
      <c r="B12" s="3">
        <v>3588</v>
      </c>
      <c r="C12" s="4">
        <v>296195</v>
      </c>
      <c r="D12" s="6">
        <f t="shared" si="1"/>
        <v>82.551560758082502</v>
      </c>
    </row>
    <row r="13" spans="1:4">
      <c r="A13" s="2" t="s">
        <v>11</v>
      </c>
      <c r="B13" s="3">
        <v>5353</v>
      </c>
      <c r="C13" s="4">
        <v>50927</v>
      </c>
      <c r="D13" s="6">
        <f t="shared" si="1"/>
        <v>9.5137306183448533</v>
      </c>
    </row>
    <row r="14" spans="1:4">
      <c r="A14" s="2" t="s">
        <v>12</v>
      </c>
      <c r="B14" s="3">
        <v>2024</v>
      </c>
      <c r="C14" s="4">
        <v>84836</v>
      </c>
      <c r="D14" s="6">
        <f t="shared" si="1"/>
        <v>41.915019762845851</v>
      </c>
    </row>
    <row r="15" spans="1:4">
      <c r="A15" s="2" t="s">
        <v>13</v>
      </c>
      <c r="B15" s="3">
        <v>1823</v>
      </c>
      <c r="C15" s="4">
        <v>78034</v>
      </c>
      <c r="D15" s="6">
        <f t="shared" si="1"/>
        <v>42.805266044980797</v>
      </c>
    </row>
    <row r="16" spans="1:4">
      <c r="A16" s="2" t="s">
        <v>14</v>
      </c>
      <c r="B16" s="3">
        <v>2030</v>
      </c>
      <c r="C16" s="4">
        <v>158575</v>
      </c>
      <c r="D16" s="6">
        <f t="shared" si="1"/>
        <v>78.115763546798036</v>
      </c>
    </row>
    <row r="17" spans="1:4">
      <c r="A17" s="2" t="s">
        <v>15</v>
      </c>
      <c r="B17" s="3">
        <v>3646</v>
      </c>
      <c r="C17" s="4">
        <v>170017</v>
      </c>
      <c r="D17" s="6">
        <f t="shared" si="1"/>
        <v>46.631102578167855</v>
      </c>
    </row>
    <row r="18" spans="1:4">
      <c r="A18" s="2" t="s">
        <v>16</v>
      </c>
      <c r="B18" s="3">
        <v>4155</v>
      </c>
      <c r="C18" s="4">
        <v>305032</v>
      </c>
      <c r="D18" s="6">
        <f t="shared" si="1"/>
        <v>73.413237063778581</v>
      </c>
    </row>
    <row r="19" spans="1:4">
      <c r="A19" s="2" t="s">
        <v>17</v>
      </c>
      <c r="B19" s="3">
        <v>2984</v>
      </c>
      <c r="C19" s="4">
        <v>109375</v>
      </c>
      <c r="D19" s="6">
        <f t="shared" si="1"/>
        <v>36.653820375335123</v>
      </c>
    </row>
    <row r="20" spans="1:4">
      <c r="A20" s="2" t="s">
        <v>18</v>
      </c>
      <c r="B20" s="3">
        <v>2454</v>
      </c>
      <c r="C20" s="4">
        <v>179521</v>
      </c>
      <c r="D20" s="6">
        <f t="shared" si="1"/>
        <v>73.154441727791365</v>
      </c>
    </row>
    <row r="21" spans="1:4">
      <c r="A21" s="2" t="s">
        <v>19</v>
      </c>
      <c r="B21" s="3">
        <v>4540</v>
      </c>
      <c r="C21" s="4">
        <v>454798</v>
      </c>
      <c r="D21" s="6">
        <f t="shared" si="1"/>
        <v>100.17577092511013</v>
      </c>
    </row>
    <row r="22" spans="1:4">
      <c r="A22" s="2" t="s">
        <v>20</v>
      </c>
      <c r="B22" s="3">
        <v>2813</v>
      </c>
      <c r="C22" s="4">
        <v>208055</v>
      </c>
      <c r="D22" s="6">
        <f t="shared" si="1"/>
        <v>73.961962317810162</v>
      </c>
    </row>
    <row r="23" spans="1:4">
      <c r="A23" s="2" t="s">
        <v>21</v>
      </c>
      <c r="B23" s="3">
        <v>1781</v>
      </c>
      <c r="C23" s="4">
        <v>122568</v>
      </c>
      <c r="D23" s="6">
        <f t="shared" si="1"/>
        <v>68.819764177428411</v>
      </c>
    </row>
    <row r="24" spans="1:4">
      <c r="A24" s="2" t="s">
        <v>22</v>
      </c>
      <c r="B24" s="3">
        <v>729</v>
      </c>
      <c r="C24" s="4">
        <v>113804</v>
      </c>
      <c r="D24" s="6">
        <f t="shared" si="1"/>
        <v>156.10973936899862</v>
      </c>
    </row>
    <row r="25" spans="1:4">
      <c r="A25" s="2" t="s">
        <v>23</v>
      </c>
      <c r="B25" s="3">
        <v>641</v>
      </c>
      <c r="C25" s="3">
        <v>790017</v>
      </c>
      <c r="D25" s="6">
        <f t="shared" si="1"/>
        <v>1232.4758190327614</v>
      </c>
    </row>
    <row r="27" spans="1:4">
      <c r="C27" t="s">
        <v>33</v>
      </c>
      <c r="D27" s="10">
        <f>SUM(D5:D25)/21</f>
        <v>126.3463726967086</v>
      </c>
    </row>
    <row r="28" spans="1:4">
      <c r="C28" t="s">
        <v>35</v>
      </c>
    </row>
    <row r="29" spans="1:4">
      <c r="C29" s="2" t="s">
        <v>3</v>
      </c>
      <c r="D29" s="6">
        <f>(D5-D$27)^2</f>
        <v>508.66316967711901</v>
      </c>
    </row>
    <row r="30" spans="1:4">
      <c r="C30" s="2" t="s">
        <v>4</v>
      </c>
      <c r="D30" s="6">
        <f t="shared" ref="D30:D49" si="2">(D6-D$27)^2</f>
        <v>331.82941608999795</v>
      </c>
    </row>
    <row r="31" spans="1:4">
      <c r="C31" s="2" t="s">
        <v>5</v>
      </c>
      <c r="D31" s="6">
        <f t="shared" si="2"/>
        <v>7700.4393193282021</v>
      </c>
    </row>
    <row r="32" spans="1:4">
      <c r="C32" s="2" t="s">
        <v>6</v>
      </c>
      <c r="D32" s="6">
        <f t="shared" si="2"/>
        <v>8244.2467249119909</v>
      </c>
    </row>
    <row r="33" spans="3:4">
      <c r="C33" s="2" t="s">
        <v>7</v>
      </c>
      <c r="D33" s="6">
        <f t="shared" si="2"/>
        <v>170.98106431724145</v>
      </c>
    </row>
    <row r="34" spans="3:4" ht="27">
      <c r="C34" s="2" t="s">
        <v>8</v>
      </c>
      <c r="D34" s="6">
        <f t="shared" si="2"/>
        <v>3626.785989452424</v>
      </c>
    </row>
    <row r="35" spans="3:4" ht="27">
      <c r="C35" s="2" t="s">
        <v>9</v>
      </c>
      <c r="D35" s="6">
        <f t="shared" si="2"/>
        <v>6557.9581840562705</v>
      </c>
    </row>
    <row r="36" spans="3:4">
      <c r="C36" s="2" t="s">
        <v>10</v>
      </c>
      <c r="D36" s="6">
        <f t="shared" si="2"/>
        <v>1917.9855527396269</v>
      </c>
    </row>
    <row r="37" spans="3:4">
      <c r="C37" s="2" t="s">
        <v>11</v>
      </c>
      <c r="D37" s="6">
        <f t="shared" si="2"/>
        <v>13649.866255011051</v>
      </c>
    </row>
    <row r="38" spans="3:4">
      <c r="C38" s="2" t="s">
        <v>12</v>
      </c>
      <c r="D38" s="6">
        <f t="shared" si="2"/>
        <v>7128.6533582424927</v>
      </c>
    </row>
    <row r="39" spans="3:4">
      <c r="C39" s="2" t="s">
        <v>13</v>
      </c>
      <c r="D39" s="6">
        <f t="shared" si="2"/>
        <v>6979.116500595359</v>
      </c>
    </row>
    <row r="40" spans="3:4">
      <c r="C40" s="2" t="s">
        <v>14</v>
      </c>
      <c r="D40" s="6">
        <f t="shared" si="2"/>
        <v>2326.1916589714365</v>
      </c>
    </row>
    <row r="41" spans="3:4">
      <c r="C41" s="2" t="s">
        <v>15</v>
      </c>
      <c r="D41" s="6">
        <f t="shared" si="2"/>
        <v>6354.5242900719149</v>
      </c>
    </row>
    <row r="42" spans="3:4">
      <c r="C42" s="2" t="s">
        <v>16</v>
      </c>
      <c r="D42" s="6">
        <f t="shared" si="2"/>
        <v>2801.9168479341656</v>
      </c>
    </row>
    <row r="43" spans="3:4">
      <c r="C43" s="2" t="s">
        <v>17</v>
      </c>
      <c r="D43" s="6">
        <f t="shared" si="2"/>
        <v>8044.7539419223194</v>
      </c>
    </row>
    <row r="44" spans="3:4">
      <c r="C44" s="2" t="s">
        <v>18</v>
      </c>
      <c r="D44" s="6">
        <f t="shared" si="2"/>
        <v>2829.3815202020564</v>
      </c>
    </row>
    <row r="45" spans="3:4">
      <c r="C45" s="2" t="s">
        <v>19</v>
      </c>
      <c r="D45" s="6">
        <f t="shared" si="2"/>
        <v>684.90039708759298</v>
      </c>
    </row>
    <row r="46" spans="3:4">
      <c r="C46" s="2" t="s">
        <v>20</v>
      </c>
      <c r="D46" s="6">
        <f t="shared" si="2"/>
        <v>2744.1264507448423</v>
      </c>
    </row>
    <row r="47" spans="3:4" ht="27">
      <c r="C47" s="2" t="s">
        <v>21</v>
      </c>
      <c r="D47" s="6">
        <f>(D23-D$27)^2</f>
        <v>3309.3106877305199</v>
      </c>
    </row>
    <row r="48" spans="3:4">
      <c r="C48" s="2" t="s">
        <v>22</v>
      </c>
      <c r="D48" s="6">
        <f t="shared" si="2"/>
        <v>885.85799566918422</v>
      </c>
    </row>
    <row r="49" spans="3:4">
      <c r="C49" s="2" t="s">
        <v>23</v>
      </c>
      <c r="D49" s="6">
        <f t="shared" si="2"/>
        <v>1223522.3520517026</v>
      </c>
    </row>
    <row r="50" spans="3:4">
      <c r="D50" s="6">
        <f>SUM(D29:D49)/21</f>
        <v>62396.182922688487</v>
      </c>
    </row>
    <row r="51" spans="3:4">
      <c r="C51" t="s">
        <v>34</v>
      </c>
      <c r="D51" s="6">
        <f>SQRT(D50)</f>
        <v>249.79227954980612</v>
      </c>
    </row>
    <row r="52" spans="3:4">
      <c r="C52" t="s">
        <v>36</v>
      </c>
      <c r="D52" s="6"/>
    </row>
    <row r="53" spans="3:4">
      <c r="C53" s="2" t="s">
        <v>3</v>
      </c>
      <c r="D53">
        <f>10*(D5-D$27)/D$51+100</f>
        <v>99.097107313330909</v>
      </c>
    </row>
    <row r="54" spans="3:4">
      <c r="C54" s="2" t="s">
        <v>4</v>
      </c>
      <c r="D54">
        <f t="shared" ref="D54:D73" si="3">10*(D6-D$27)/D$51+100</f>
        <v>99.270746654559559</v>
      </c>
    </row>
    <row r="55" spans="3:4">
      <c r="C55" s="2" t="s">
        <v>5</v>
      </c>
      <c r="D55">
        <f t="shared" si="3"/>
        <v>96.486995224569597</v>
      </c>
    </row>
    <row r="56" spans="3:4">
      <c r="C56" s="2" t="s">
        <v>6</v>
      </c>
      <c r="D56">
        <f t="shared" si="3"/>
        <v>96.36506642534755</v>
      </c>
    </row>
    <row r="57" spans="3:4">
      <c r="C57" s="2" t="s">
        <v>7</v>
      </c>
      <c r="D57">
        <f t="shared" si="3"/>
        <v>100.52347385636648</v>
      </c>
    </row>
    <row r="58" spans="3:4" ht="27">
      <c r="C58" s="2" t="s">
        <v>8</v>
      </c>
      <c r="D58">
        <f t="shared" si="3"/>
        <v>97.589084698246225</v>
      </c>
    </row>
    <row r="59" spans="3:4" ht="27">
      <c r="C59" s="2" t="s">
        <v>9</v>
      </c>
      <c r="D59">
        <f t="shared" si="3"/>
        <v>96.758057481700106</v>
      </c>
    </row>
    <row r="60" spans="3:4">
      <c r="C60" s="2" t="s">
        <v>10</v>
      </c>
      <c r="D60">
        <f t="shared" si="3"/>
        <v>98.246750779585483</v>
      </c>
    </row>
    <row r="61" spans="3:4">
      <c r="C61" s="2" t="s">
        <v>11</v>
      </c>
      <c r="D61">
        <f t="shared" si="3"/>
        <v>95.322808123256323</v>
      </c>
    </row>
    <row r="62" spans="3:4">
      <c r="C62" s="2" t="s">
        <v>12</v>
      </c>
      <c r="D62">
        <f t="shared" si="3"/>
        <v>96.619937450187365</v>
      </c>
    </row>
    <row r="63" spans="3:4">
      <c r="C63" s="2" t="s">
        <v>13</v>
      </c>
      <c r="D63">
        <f t="shared" si="3"/>
        <v>96.655576913654357</v>
      </c>
    </row>
    <row r="64" spans="3:4">
      <c r="C64" s="2" t="s">
        <v>14</v>
      </c>
      <c r="D64">
        <f t="shared" si="3"/>
        <v>98.069171343612567</v>
      </c>
    </row>
    <row r="65" spans="3:4">
      <c r="C65" s="2" t="s">
        <v>15</v>
      </c>
      <c r="D65">
        <f t="shared" si="3"/>
        <v>96.808737633436493</v>
      </c>
    </row>
    <row r="66" spans="3:4">
      <c r="C66" s="2" t="s">
        <v>16</v>
      </c>
      <c r="D66">
        <f t="shared" si="3"/>
        <v>97.880913864578602</v>
      </c>
    </row>
    <row r="67" spans="3:4">
      <c r="C67" s="2" t="s">
        <v>17</v>
      </c>
      <c r="D67">
        <f t="shared" si="3"/>
        <v>96.409314471887441</v>
      </c>
    </row>
    <row r="68" spans="3:4">
      <c r="C68" s="2" t="s">
        <v>18</v>
      </c>
      <c r="D68">
        <f t="shared" si="3"/>
        <v>97.87055344285325</v>
      </c>
    </row>
    <row r="69" spans="3:4">
      <c r="C69" s="2" t="s">
        <v>19</v>
      </c>
      <c r="D69">
        <f t="shared" si="3"/>
        <v>98.952305418775751</v>
      </c>
    </row>
    <row r="70" spans="3:4">
      <c r="C70" s="2" t="s">
        <v>20</v>
      </c>
      <c r="D70">
        <f t="shared" si="3"/>
        <v>97.902881126938368</v>
      </c>
    </row>
    <row r="71" spans="3:4" ht="27">
      <c r="C71" s="2" t="s">
        <v>21</v>
      </c>
      <c r="D71">
        <f t="shared" si="3"/>
        <v>97.697022156851332</v>
      </c>
    </row>
    <row r="72" spans="3:4">
      <c r="C72" s="2" t="s">
        <v>22</v>
      </c>
      <c r="D72">
        <f t="shared" si="3"/>
        <v>101.19152468306594</v>
      </c>
    </row>
    <row r="73" spans="3:4">
      <c r="C73" s="2" t="s">
        <v>23</v>
      </c>
      <c r="D73">
        <f t="shared" si="3"/>
        <v>144.28197093719629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A979D-B4F7-4F22-862D-DB746D033522}">
  <dimension ref="A1:D73"/>
  <sheetViews>
    <sheetView workbookViewId="0"/>
  </sheetViews>
  <sheetFormatPr defaultRowHeight="14.4"/>
  <cols>
    <col min="1" max="1" width="21.33203125" bestFit="1" customWidth="1"/>
    <col min="2" max="2" width="21.44140625" customWidth="1"/>
    <col min="3" max="3" width="12.77734375" customWidth="1"/>
    <col min="4" max="4" width="23.88671875" customWidth="1"/>
  </cols>
  <sheetData>
    <row r="1" spans="1:4" ht="26.4">
      <c r="A1" s="1" t="s">
        <v>0</v>
      </c>
      <c r="B1" s="1" t="s">
        <v>45</v>
      </c>
      <c r="C1" s="1" t="s">
        <v>48</v>
      </c>
      <c r="D1" s="1" t="s">
        <v>68</v>
      </c>
    </row>
    <row r="3" spans="1:4">
      <c r="A3" s="2" t="s">
        <v>30</v>
      </c>
      <c r="B3" s="3">
        <v>1519038</v>
      </c>
      <c r="C3" s="3">
        <v>769317</v>
      </c>
      <c r="D3">
        <f>SUM(C3/B3)</f>
        <v>0.5064501348880015</v>
      </c>
    </row>
    <row r="5" spans="1:4">
      <c r="A5" s="2" t="s">
        <v>3</v>
      </c>
      <c r="B5" s="3">
        <v>101274</v>
      </c>
      <c r="C5" s="3">
        <v>55208</v>
      </c>
      <c r="D5">
        <f>SUM(C5/B5)</f>
        <v>0.5451349803503367</v>
      </c>
    </row>
    <row r="6" spans="1:4">
      <c r="A6" s="2" t="s">
        <v>4</v>
      </c>
      <c r="B6" s="3">
        <v>42040</v>
      </c>
      <c r="C6" s="3">
        <v>18561</v>
      </c>
      <c r="D6">
        <f t="shared" ref="D6:D25" si="0">SUM(C6/B6)</f>
        <v>0.44150808753568033</v>
      </c>
    </row>
    <row r="7" spans="1:4">
      <c r="A7" s="2" t="s">
        <v>5</v>
      </c>
      <c r="B7" s="3">
        <v>62601</v>
      </c>
      <c r="C7" s="3">
        <v>25429</v>
      </c>
      <c r="D7">
        <f t="shared" si="0"/>
        <v>0.40620756856919221</v>
      </c>
    </row>
    <row r="8" spans="1:4">
      <c r="A8" s="2" t="s">
        <v>6</v>
      </c>
      <c r="B8" s="3">
        <v>47524</v>
      </c>
      <c r="C8" s="3">
        <v>19493</v>
      </c>
      <c r="D8">
        <f t="shared" si="0"/>
        <v>0.41017170271862635</v>
      </c>
    </row>
    <row r="9" spans="1:4">
      <c r="A9" s="2" t="s">
        <v>7</v>
      </c>
      <c r="B9" s="3">
        <v>55483</v>
      </c>
      <c r="C9" s="3">
        <v>27542</v>
      </c>
      <c r="D9">
        <f t="shared" si="0"/>
        <v>0.49640430402105151</v>
      </c>
    </row>
    <row r="10" spans="1:4">
      <c r="A10" s="2" t="s">
        <v>8</v>
      </c>
      <c r="B10" s="3">
        <v>37938</v>
      </c>
      <c r="C10" s="3">
        <v>16976</v>
      </c>
      <c r="D10">
        <f t="shared" si="0"/>
        <v>0.44746691971110758</v>
      </c>
    </row>
    <row r="11" spans="1:4">
      <c r="A11" s="2" t="s">
        <v>9</v>
      </c>
      <c r="B11" s="3">
        <v>41128</v>
      </c>
      <c r="C11" s="3">
        <v>17011</v>
      </c>
      <c r="D11">
        <f t="shared" si="0"/>
        <v>0.41361116514296831</v>
      </c>
    </row>
    <row r="12" spans="1:4">
      <c r="A12" s="2" t="s">
        <v>10</v>
      </c>
      <c r="B12" s="3">
        <v>117009</v>
      </c>
      <c r="C12" s="3">
        <v>62960</v>
      </c>
      <c r="D12">
        <f t="shared" si="0"/>
        <v>0.5380782674836978</v>
      </c>
    </row>
    <row r="13" spans="1:4">
      <c r="A13" s="2" t="s">
        <v>11</v>
      </c>
      <c r="B13" s="3">
        <v>19617</v>
      </c>
      <c r="C13" s="3">
        <v>6507</v>
      </c>
      <c r="D13">
        <f t="shared" si="0"/>
        <v>0.33170209512157822</v>
      </c>
    </row>
    <row r="14" spans="1:4">
      <c r="A14" s="2" t="s">
        <v>12</v>
      </c>
      <c r="B14" s="3">
        <v>29622</v>
      </c>
      <c r="C14" s="3">
        <v>12043</v>
      </c>
      <c r="D14">
        <f t="shared" si="0"/>
        <v>0.40655593815407465</v>
      </c>
    </row>
    <row r="15" spans="1:4">
      <c r="A15" s="2" t="s">
        <v>13</v>
      </c>
      <c r="B15" s="3">
        <v>26408</v>
      </c>
      <c r="C15" s="3">
        <v>10545</v>
      </c>
      <c r="D15">
        <f t="shared" si="0"/>
        <v>0.39931081490457437</v>
      </c>
    </row>
    <row r="16" spans="1:4">
      <c r="A16" s="2" t="s">
        <v>14</v>
      </c>
      <c r="B16" s="3">
        <v>52056</v>
      </c>
      <c r="C16" s="3">
        <v>22395</v>
      </c>
      <c r="D16">
        <f t="shared" si="0"/>
        <v>0.43020977408944217</v>
      </c>
    </row>
    <row r="17" spans="1:4">
      <c r="A17" s="2" t="s">
        <v>15</v>
      </c>
      <c r="B17" s="3">
        <v>60510</v>
      </c>
      <c r="C17" s="3">
        <v>27943</v>
      </c>
      <c r="D17">
        <f t="shared" si="0"/>
        <v>0.46179143943149892</v>
      </c>
    </row>
    <row r="18" spans="1:4">
      <c r="A18" s="2" t="s">
        <v>16</v>
      </c>
      <c r="B18" s="3">
        <v>110009</v>
      </c>
      <c r="C18" s="3">
        <v>52112</v>
      </c>
      <c r="D18">
        <f t="shared" si="0"/>
        <v>0.47370669672481341</v>
      </c>
    </row>
    <row r="19" spans="1:4">
      <c r="A19" s="2" t="s">
        <v>17</v>
      </c>
      <c r="B19" s="3">
        <v>41237</v>
      </c>
      <c r="C19" s="3">
        <v>16626</v>
      </c>
      <c r="D19">
        <f t="shared" si="0"/>
        <v>0.40318160874942405</v>
      </c>
    </row>
    <row r="20" spans="1:4">
      <c r="A20" s="2" t="s">
        <v>18</v>
      </c>
      <c r="B20" s="3">
        <v>61094</v>
      </c>
      <c r="C20" s="3">
        <v>25960</v>
      </c>
      <c r="D20">
        <f t="shared" si="0"/>
        <v>0.42491897731364781</v>
      </c>
    </row>
    <row r="21" spans="1:4">
      <c r="A21" s="2" t="s">
        <v>19</v>
      </c>
      <c r="B21" s="3">
        <v>154528</v>
      </c>
      <c r="C21" s="3">
        <v>80657</v>
      </c>
      <c r="D21">
        <f t="shared" si="0"/>
        <v>0.52195718575274386</v>
      </c>
    </row>
    <row r="22" spans="1:4">
      <c r="A22" s="2" t="s">
        <v>20</v>
      </c>
      <c r="B22" s="3">
        <v>78732</v>
      </c>
      <c r="C22" s="3">
        <v>41107</v>
      </c>
      <c r="D22">
        <f t="shared" si="0"/>
        <v>0.52211299090585783</v>
      </c>
    </row>
    <row r="23" spans="1:4">
      <c r="A23" s="2" t="s">
        <v>21</v>
      </c>
      <c r="B23" s="3">
        <v>41636</v>
      </c>
      <c r="C23" s="3">
        <v>22518</v>
      </c>
      <c r="D23">
        <f t="shared" si="0"/>
        <v>0.54083005091747527</v>
      </c>
    </row>
    <row r="24" spans="1:4">
      <c r="A24" s="2" t="s">
        <v>22</v>
      </c>
      <c r="B24" s="3">
        <v>35151</v>
      </c>
      <c r="C24" s="3">
        <v>18302</v>
      </c>
      <c r="D24">
        <f t="shared" si="0"/>
        <v>0.52066797530653464</v>
      </c>
    </row>
    <row r="25" spans="1:4">
      <c r="A25" s="2" t="s">
        <v>23</v>
      </c>
      <c r="B25" s="3">
        <v>303441</v>
      </c>
      <c r="C25" s="3">
        <v>189422</v>
      </c>
      <c r="D25">
        <f t="shared" si="0"/>
        <v>0.62424655863907641</v>
      </c>
    </row>
    <row r="27" spans="1:4">
      <c r="C27" t="s">
        <v>33</v>
      </c>
      <c r="D27" s="10">
        <f>SUM(D5:D25)/21</f>
        <v>0.46475119531159048</v>
      </c>
    </row>
    <row r="28" spans="1:4">
      <c r="C28" t="s">
        <v>35</v>
      </c>
    </row>
    <row r="29" spans="1:4">
      <c r="C29" s="2" t="s">
        <v>3</v>
      </c>
      <c r="D29" s="5">
        <f>(D5-D$27)^2</f>
        <v>6.4615528971553593E-3</v>
      </c>
    </row>
    <row r="30" spans="1:4" ht="27">
      <c r="C30" s="2" t="s">
        <v>4</v>
      </c>
      <c r="D30" s="5">
        <f t="shared" ref="D30:D49" si="1">(D6-D$27)^2</f>
        <v>5.4024205908257512E-4</v>
      </c>
    </row>
    <row r="31" spans="1:4" ht="27">
      <c r="C31" s="2" t="s">
        <v>5</v>
      </c>
      <c r="D31" s="5">
        <f t="shared" si="1"/>
        <v>3.4273562321532496E-3</v>
      </c>
    </row>
    <row r="32" spans="1:4">
      <c r="C32" s="2" t="s">
        <v>6</v>
      </c>
      <c r="D32" s="5">
        <f t="shared" si="1"/>
        <v>2.9789210117054264E-3</v>
      </c>
    </row>
    <row r="33" spans="3:4">
      <c r="C33" s="2" t="s">
        <v>7</v>
      </c>
      <c r="D33" s="5">
        <f t="shared" si="1"/>
        <v>1.0019192909729577E-3</v>
      </c>
    </row>
    <row r="34" spans="3:4" ht="27">
      <c r="C34" s="2" t="s">
        <v>8</v>
      </c>
      <c r="D34" s="5">
        <f t="shared" si="1"/>
        <v>2.9874618303344855E-4</v>
      </c>
    </row>
    <row r="35" spans="3:4" ht="27">
      <c r="C35" s="2" t="s">
        <v>9</v>
      </c>
      <c r="D35" s="5">
        <f t="shared" si="1"/>
        <v>2.6153026856475864E-3</v>
      </c>
    </row>
    <row r="36" spans="3:4" ht="27">
      <c r="C36" s="2" t="s">
        <v>10</v>
      </c>
      <c r="D36" s="5">
        <f t="shared" si="1"/>
        <v>5.376859513333436E-3</v>
      </c>
    </row>
    <row r="37" spans="3:4">
      <c r="C37" s="2" t="s">
        <v>11</v>
      </c>
      <c r="D37" s="5">
        <f t="shared" si="1"/>
        <v>1.7702063061371922E-2</v>
      </c>
    </row>
    <row r="38" spans="3:4" ht="27">
      <c r="C38" s="2" t="s">
        <v>12</v>
      </c>
      <c r="D38" s="5">
        <f t="shared" si="1"/>
        <v>3.3866879556293979E-3</v>
      </c>
    </row>
    <row r="39" spans="3:4" ht="27">
      <c r="C39" s="2" t="s">
        <v>13</v>
      </c>
      <c r="D39" s="5">
        <f t="shared" si="1"/>
        <v>4.2824433878149775E-3</v>
      </c>
    </row>
    <row r="40" spans="3:4" ht="27">
      <c r="C40" s="2" t="s">
        <v>14</v>
      </c>
      <c r="D40" s="5">
        <f t="shared" si="1"/>
        <v>1.1931097800458781E-3</v>
      </c>
    </row>
    <row r="41" spans="3:4">
      <c r="C41" s="2" t="s">
        <v>15</v>
      </c>
      <c r="D41" s="5">
        <f t="shared" si="1"/>
        <v>8.760154869736585E-6</v>
      </c>
    </row>
    <row r="42" spans="3:4" ht="27">
      <c r="C42" s="2" t="s">
        <v>16</v>
      </c>
      <c r="D42" s="5">
        <f t="shared" si="1"/>
        <v>8.020100556223794E-5</v>
      </c>
    </row>
    <row r="43" spans="3:4" ht="27">
      <c r="C43" s="2" t="s">
        <v>17</v>
      </c>
      <c r="D43" s="5">
        <f t="shared" si="1"/>
        <v>3.7908139894361056E-3</v>
      </c>
    </row>
    <row r="44" spans="3:4" ht="27">
      <c r="C44" s="2" t="s">
        <v>18</v>
      </c>
      <c r="D44" s="5">
        <f t="shared" si="1"/>
        <v>1.5866055906356283E-3</v>
      </c>
    </row>
    <row r="45" spans="3:4" ht="27">
      <c r="C45" s="2" t="s">
        <v>19</v>
      </c>
      <c r="D45" s="5">
        <f t="shared" si="1"/>
        <v>3.2725253423533315E-3</v>
      </c>
    </row>
    <row r="46" spans="3:4">
      <c r="C46" s="2" t="s">
        <v>20</v>
      </c>
      <c r="D46" s="5">
        <f t="shared" si="1"/>
        <v>3.2903755937985094E-3</v>
      </c>
    </row>
    <row r="47" spans="3:4" ht="27">
      <c r="C47" s="2" t="s">
        <v>21</v>
      </c>
      <c r="D47" s="5">
        <f>(D23-D$27)^2</f>
        <v>5.7879922703010667E-3</v>
      </c>
    </row>
    <row r="48" spans="3:4">
      <c r="C48" s="2" t="s">
        <v>22</v>
      </c>
      <c r="D48" s="5">
        <f t="shared" si="1"/>
        <v>3.126686285002987E-3</v>
      </c>
    </row>
    <row r="49" spans="3:4">
      <c r="C49" s="2" t="s">
        <v>23</v>
      </c>
      <c r="D49" s="5">
        <f t="shared" si="1"/>
        <v>2.5438770922966744E-2</v>
      </c>
    </row>
    <row r="50" spans="3:4">
      <c r="D50" s="5">
        <f>SUM(D29:D49)/21</f>
        <v>4.5546635815653597E-3</v>
      </c>
    </row>
    <row r="51" spans="3:4">
      <c r="C51" t="s">
        <v>34</v>
      </c>
      <c r="D51" s="5">
        <f>SQRT(D50)</f>
        <v>6.7488247729255491E-2</v>
      </c>
    </row>
    <row r="52" spans="3:4">
      <c r="C52" t="s">
        <v>37</v>
      </c>
      <c r="D52" s="5"/>
    </row>
    <row r="53" spans="3:4">
      <c r="C53" s="2" t="s">
        <v>3</v>
      </c>
      <c r="D53">
        <f>10*(D5-D$27)/D$51+100</f>
        <v>111.9107826537776</v>
      </c>
    </row>
    <row r="54" spans="3:4" ht="27">
      <c r="C54" s="2" t="s">
        <v>4</v>
      </c>
      <c r="D54">
        <f t="shared" ref="D54:D73" si="2">10*(D6-D$27)/D$51+100</f>
        <v>96.555976994816163</v>
      </c>
    </row>
    <row r="55" spans="3:4" ht="27">
      <c r="C55" s="2" t="s">
        <v>5</v>
      </c>
      <c r="D55">
        <f t="shared" si="2"/>
        <v>91.325359790454272</v>
      </c>
    </row>
    <row r="56" spans="3:4">
      <c r="C56" s="2" t="s">
        <v>6</v>
      </c>
      <c r="D56">
        <f t="shared" si="2"/>
        <v>91.912741191337162</v>
      </c>
    </row>
    <row r="57" spans="3:4">
      <c r="C57" s="2" t="s">
        <v>7</v>
      </c>
      <c r="D57">
        <f t="shared" si="2"/>
        <v>104.69016603252831</v>
      </c>
    </row>
    <row r="58" spans="3:4" ht="27">
      <c r="C58" s="2" t="s">
        <v>8</v>
      </c>
      <c r="D58">
        <f t="shared" si="2"/>
        <v>97.438920674037547</v>
      </c>
    </row>
    <row r="59" spans="3:4" ht="27">
      <c r="C59" s="2" t="s">
        <v>9</v>
      </c>
      <c r="D59">
        <f t="shared" si="2"/>
        <v>92.422379912161588</v>
      </c>
    </row>
    <row r="60" spans="3:4" ht="27">
      <c r="C60" s="2" t="s">
        <v>10</v>
      </c>
      <c r="D60">
        <f t="shared" si="2"/>
        <v>110.86516165989012</v>
      </c>
    </row>
    <row r="61" spans="3:4">
      <c r="C61" s="2" t="s">
        <v>11</v>
      </c>
      <c r="D61">
        <f t="shared" si="2"/>
        <v>80.285589763158612</v>
      </c>
    </row>
    <row r="62" spans="3:4" ht="27">
      <c r="C62" s="2" t="s">
        <v>12</v>
      </c>
      <c r="D62">
        <f t="shared" si="2"/>
        <v>91.376979086643445</v>
      </c>
    </row>
    <row r="63" spans="3:4" ht="27">
      <c r="C63" s="2" t="s">
        <v>13</v>
      </c>
      <c r="D63">
        <f t="shared" si="2"/>
        <v>90.303440582789293</v>
      </c>
    </row>
    <row r="64" spans="3:4" ht="27">
      <c r="C64" s="2" t="s">
        <v>14</v>
      </c>
      <c r="D64">
        <f t="shared" si="2"/>
        <v>94.881861304101548</v>
      </c>
    </row>
    <row r="65" spans="3:4">
      <c r="C65" s="2" t="s">
        <v>15</v>
      </c>
      <c r="D65">
        <f t="shared" si="2"/>
        <v>99.561441290939229</v>
      </c>
    </row>
    <row r="66" spans="3:4" ht="27">
      <c r="C66" s="2" t="s">
        <v>16</v>
      </c>
      <c r="D66">
        <f t="shared" si="2"/>
        <v>101.32697198616712</v>
      </c>
    </row>
    <row r="67" spans="3:4" ht="27">
      <c r="C67" s="2" t="s">
        <v>17</v>
      </c>
      <c r="D67">
        <f t="shared" si="2"/>
        <v>90.876991382386024</v>
      </c>
    </row>
    <row r="68" spans="3:4" ht="27">
      <c r="C68" s="2" t="s">
        <v>18</v>
      </c>
      <c r="D68">
        <f t="shared" si="2"/>
        <v>94.097903066362207</v>
      </c>
    </row>
    <row r="69" spans="3:4" ht="27">
      <c r="C69" s="2" t="s">
        <v>19</v>
      </c>
      <c r="D69">
        <f t="shared" si="2"/>
        <v>108.47643735997536</v>
      </c>
    </row>
    <row r="70" spans="3:4">
      <c r="C70" s="2" t="s">
        <v>20</v>
      </c>
      <c r="D70">
        <f t="shared" si="2"/>
        <v>108.49952362437787</v>
      </c>
    </row>
    <row r="71" spans="3:4" ht="27">
      <c r="C71" s="2" t="s">
        <v>21</v>
      </c>
      <c r="D71">
        <f t="shared" si="2"/>
        <v>111.2729042708432</v>
      </c>
    </row>
    <row r="72" spans="3:4">
      <c r="C72" s="2" t="s">
        <v>22</v>
      </c>
      <c r="D72">
        <f t="shared" si="2"/>
        <v>108.28540996045224</v>
      </c>
    </row>
    <row r="73" spans="3:4">
      <c r="C73" s="2" t="s">
        <v>23</v>
      </c>
      <c r="D73">
        <f t="shared" si="2"/>
        <v>123.63305741280141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F437E-35A1-4C56-BD28-9E604ED228C1}">
  <dimension ref="A1:B73"/>
  <sheetViews>
    <sheetView workbookViewId="0"/>
  </sheetViews>
  <sheetFormatPr defaultRowHeight="14.4"/>
  <cols>
    <col min="1" max="1" width="21.33203125" bestFit="1" customWidth="1"/>
    <col min="2" max="2" width="11.88671875" customWidth="1"/>
  </cols>
  <sheetData>
    <row r="1" spans="1:2">
      <c r="A1" s="1" t="s">
        <v>0</v>
      </c>
      <c r="B1" s="1" t="s">
        <v>49</v>
      </c>
    </row>
    <row r="3" spans="1:2">
      <c r="A3" s="2" t="s">
        <v>30</v>
      </c>
      <c r="B3" s="3">
        <v>1699</v>
      </c>
    </row>
    <row r="4" spans="1:2">
      <c r="B4" s="3"/>
    </row>
    <row r="5" spans="1:2">
      <c r="A5" s="2" t="s">
        <v>3</v>
      </c>
      <c r="B5" s="3">
        <v>108</v>
      </c>
    </row>
    <row r="6" spans="1:2">
      <c r="A6" s="2" t="s">
        <v>4</v>
      </c>
      <c r="B6" s="3">
        <v>41</v>
      </c>
    </row>
    <row r="7" spans="1:2">
      <c r="A7" s="2" t="s">
        <v>5</v>
      </c>
      <c r="B7" s="3">
        <v>40</v>
      </c>
    </row>
    <row r="8" spans="1:2">
      <c r="A8" s="2" t="s">
        <v>6</v>
      </c>
      <c r="B8" s="3">
        <v>30</v>
      </c>
    </row>
    <row r="9" spans="1:2">
      <c r="A9" s="2" t="s">
        <v>7</v>
      </c>
      <c r="B9" s="3">
        <v>62</v>
      </c>
    </row>
    <row r="10" spans="1:2">
      <c r="A10" s="2" t="s">
        <v>8</v>
      </c>
      <c r="B10" s="3">
        <v>50</v>
      </c>
    </row>
    <row r="11" spans="1:2">
      <c r="A11" s="2" t="s">
        <v>9</v>
      </c>
      <c r="B11" s="3">
        <v>38</v>
      </c>
    </row>
    <row r="12" spans="1:2">
      <c r="A12" s="2" t="s">
        <v>10</v>
      </c>
      <c r="B12" s="3">
        <v>124</v>
      </c>
    </row>
    <row r="13" spans="1:2">
      <c r="A13" s="2" t="s">
        <v>11</v>
      </c>
      <c r="B13" s="3">
        <v>17</v>
      </c>
    </row>
    <row r="14" spans="1:2">
      <c r="A14" s="2" t="s">
        <v>12</v>
      </c>
      <c r="B14" s="3">
        <v>18</v>
      </c>
    </row>
    <row r="15" spans="1:2">
      <c r="A15" s="2" t="s">
        <v>13</v>
      </c>
      <c r="B15" s="3">
        <v>23</v>
      </c>
    </row>
    <row r="16" spans="1:2">
      <c r="A16" s="2" t="s">
        <v>14</v>
      </c>
      <c r="B16" s="3">
        <v>27</v>
      </c>
    </row>
    <row r="17" spans="1:2">
      <c r="A17" s="2" t="s">
        <v>15</v>
      </c>
      <c r="B17" s="3">
        <v>85</v>
      </c>
    </row>
    <row r="18" spans="1:2">
      <c r="A18" s="2" t="s">
        <v>16</v>
      </c>
      <c r="B18" s="3">
        <v>108</v>
      </c>
    </row>
    <row r="19" spans="1:2">
      <c r="A19" s="2" t="s">
        <v>17</v>
      </c>
      <c r="B19" s="3">
        <v>53</v>
      </c>
    </row>
    <row r="20" spans="1:2">
      <c r="A20" s="2" t="s">
        <v>18</v>
      </c>
      <c r="B20" s="3">
        <v>55</v>
      </c>
    </row>
    <row r="21" spans="1:2">
      <c r="A21" s="2" t="s">
        <v>19</v>
      </c>
      <c r="B21" s="3">
        <v>245</v>
      </c>
    </row>
    <row r="22" spans="1:2">
      <c r="A22" s="2" t="s">
        <v>20</v>
      </c>
      <c r="B22" s="3">
        <v>136</v>
      </c>
    </row>
    <row r="23" spans="1:2">
      <c r="A23" s="2" t="s">
        <v>21</v>
      </c>
      <c r="B23" s="3">
        <v>52</v>
      </c>
    </row>
    <row r="24" spans="1:2">
      <c r="A24" s="2" t="s">
        <v>22</v>
      </c>
      <c r="B24" s="3">
        <v>60</v>
      </c>
    </row>
    <row r="25" spans="1:2">
      <c r="A25" s="2" t="s">
        <v>23</v>
      </c>
      <c r="B25" s="3">
        <v>327</v>
      </c>
    </row>
    <row r="27" spans="1:2">
      <c r="A27" t="s">
        <v>33</v>
      </c>
      <c r="B27" s="10">
        <f>SUM(B5:B25)/21</f>
        <v>80.904761904761898</v>
      </c>
    </row>
    <row r="28" spans="1:2">
      <c r="A28" t="s">
        <v>35</v>
      </c>
    </row>
    <row r="29" spans="1:2">
      <c r="A29" s="2" t="s">
        <v>3</v>
      </c>
      <c r="B29" s="5">
        <f>(B5-B$27)^2</f>
        <v>734.15192743764214</v>
      </c>
    </row>
    <row r="30" spans="1:2">
      <c r="A30" s="2" t="s">
        <v>4</v>
      </c>
      <c r="B30" s="5">
        <f t="shared" ref="B30:B49" si="0">(B6-B$27)^2</f>
        <v>1592.3900226757364</v>
      </c>
    </row>
    <row r="31" spans="1:2">
      <c r="A31" s="2" t="s">
        <v>5</v>
      </c>
      <c r="B31" s="5">
        <f t="shared" si="0"/>
        <v>1673.1995464852603</v>
      </c>
    </row>
    <row r="32" spans="1:2">
      <c r="A32" s="2" t="s">
        <v>6</v>
      </c>
      <c r="B32" s="5">
        <f t="shared" si="0"/>
        <v>2591.2947845804983</v>
      </c>
    </row>
    <row r="33" spans="1:2">
      <c r="A33" s="2" t="s">
        <v>7</v>
      </c>
      <c r="B33" s="5">
        <f t="shared" si="0"/>
        <v>357.3900226757367</v>
      </c>
    </row>
    <row r="34" spans="1:2">
      <c r="A34" s="2" t="s">
        <v>8</v>
      </c>
      <c r="B34" s="5">
        <f t="shared" si="0"/>
        <v>955.10430839002231</v>
      </c>
    </row>
    <row r="35" spans="1:2">
      <c r="A35" s="2" t="s">
        <v>9</v>
      </c>
      <c r="B35" s="5">
        <f t="shared" si="0"/>
        <v>1840.8185941043077</v>
      </c>
    </row>
    <row r="36" spans="1:2">
      <c r="A36" s="2" t="s">
        <v>10</v>
      </c>
      <c r="B36" s="5">
        <f t="shared" si="0"/>
        <v>1857.1995464852614</v>
      </c>
    </row>
    <row r="37" spans="1:2">
      <c r="A37" s="2" t="s">
        <v>11</v>
      </c>
      <c r="B37" s="5">
        <f t="shared" si="0"/>
        <v>4083.8185941043075</v>
      </c>
    </row>
    <row r="38" spans="1:2">
      <c r="A38" s="2" t="s">
        <v>12</v>
      </c>
      <c r="B38" s="5">
        <f t="shared" si="0"/>
        <v>3957.0090702947837</v>
      </c>
    </row>
    <row r="39" spans="1:2">
      <c r="A39" s="2" t="s">
        <v>13</v>
      </c>
      <c r="B39" s="5">
        <f t="shared" si="0"/>
        <v>3352.9614512471649</v>
      </c>
    </row>
    <row r="40" spans="1:2">
      <c r="A40" s="2" t="s">
        <v>14</v>
      </c>
      <c r="B40" s="5">
        <f t="shared" si="0"/>
        <v>2905.7233560090694</v>
      </c>
    </row>
    <row r="41" spans="1:2">
      <c r="A41" s="2" t="s">
        <v>15</v>
      </c>
      <c r="B41" s="5">
        <f t="shared" si="0"/>
        <v>16.770975056689398</v>
      </c>
    </row>
    <row r="42" spans="1:2">
      <c r="A42" s="2" t="s">
        <v>16</v>
      </c>
      <c r="B42" s="5">
        <f t="shared" si="0"/>
        <v>734.15192743764214</v>
      </c>
    </row>
    <row r="43" spans="1:2">
      <c r="A43" s="2" t="s">
        <v>17</v>
      </c>
      <c r="B43" s="5">
        <f t="shared" si="0"/>
        <v>778.67573696145087</v>
      </c>
    </row>
    <row r="44" spans="1:2">
      <c r="A44" s="2" t="s">
        <v>18</v>
      </c>
      <c r="B44" s="5">
        <f t="shared" si="0"/>
        <v>671.05668934240327</v>
      </c>
    </row>
    <row r="45" spans="1:2">
      <c r="A45" s="2" t="s">
        <v>19</v>
      </c>
      <c r="B45" s="5">
        <f t="shared" si="0"/>
        <v>26927.247165532881</v>
      </c>
    </row>
    <row r="46" spans="1:2">
      <c r="A46" s="2" t="s">
        <v>20</v>
      </c>
      <c r="B46" s="5">
        <f t="shared" si="0"/>
        <v>3035.4852607709759</v>
      </c>
    </row>
    <row r="47" spans="1:2">
      <c r="A47" s="2" t="s">
        <v>21</v>
      </c>
      <c r="B47" s="5">
        <f>(B23-B$27)^2</f>
        <v>835.48526077097472</v>
      </c>
    </row>
    <row r="48" spans="1:2">
      <c r="A48" s="2" t="s">
        <v>22</v>
      </c>
      <c r="B48" s="5">
        <f t="shared" si="0"/>
        <v>437.00907029478429</v>
      </c>
    </row>
    <row r="49" spans="1:2">
      <c r="A49" s="2" t="s">
        <v>23</v>
      </c>
      <c r="B49" s="5">
        <f t="shared" si="0"/>
        <v>60562.86621315193</v>
      </c>
    </row>
    <row r="50" spans="1:2">
      <c r="B50" s="5">
        <f>SUM(B29:B49)/21</f>
        <v>5709.5147392290255</v>
      </c>
    </row>
    <row r="51" spans="1:2">
      <c r="A51" t="s">
        <v>34</v>
      </c>
      <c r="B51" s="5">
        <f>SQRT(B50)</f>
        <v>75.561330978411348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103.58586035269542</v>
      </c>
    </row>
    <row r="54" spans="1:2">
      <c r="A54" s="2" t="s">
        <v>4</v>
      </c>
      <c r="B54">
        <f t="shared" ref="B54:B73" si="1">10*(B6-B$27)/B$51+100</f>
        <v>94.718891079861592</v>
      </c>
    </row>
    <row r="55" spans="1:2">
      <c r="A55" s="2" t="s">
        <v>5</v>
      </c>
      <c r="B55">
        <f t="shared" si="1"/>
        <v>94.586548254893927</v>
      </c>
    </row>
    <row r="56" spans="1:2">
      <c r="A56" s="2" t="s">
        <v>6</v>
      </c>
      <c r="B56">
        <f t="shared" si="1"/>
        <v>93.263120005217232</v>
      </c>
    </row>
    <row r="57" spans="1:2">
      <c r="A57" s="2" t="s">
        <v>7</v>
      </c>
      <c r="B57">
        <f t="shared" si="1"/>
        <v>97.498090404182634</v>
      </c>
    </row>
    <row r="58" spans="1:2">
      <c r="A58" s="2" t="s">
        <v>8</v>
      </c>
      <c r="B58">
        <f t="shared" si="1"/>
        <v>95.909976504570608</v>
      </c>
    </row>
    <row r="59" spans="1:2">
      <c r="A59" s="2" t="s">
        <v>9</v>
      </c>
      <c r="B59">
        <f t="shared" si="1"/>
        <v>94.321862604958582</v>
      </c>
    </row>
    <row r="60" spans="1:2">
      <c r="A60" s="2" t="s">
        <v>10</v>
      </c>
      <c r="B60">
        <f t="shared" si="1"/>
        <v>105.70334555217812</v>
      </c>
    </row>
    <row r="61" spans="1:2">
      <c r="A61" s="2" t="s">
        <v>11</v>
      </c>
      <c r="B61">
        <f t="shared" si="1"/>
        <v>91.542663280637527</v>
      </c>
    </row>
    <row r="62" spans="1:2">
      <c r="A62" s="2" t="s">
        <v>12</v>
      </c>
      <c r="B62">
        <f t="shared" si="1"/>
        <v>91.675006105605206</v>
      </c>
    </row>
    <row r="63" spans="1:2">
      <c r="A63" s="2" t="s">
        <v>13</v>
      </c>
      <c r="B63">
        <f t="shared" si="1"/>
        <v>92.336720230443547</v>
      </c>
    </row>
    <row r="64" spans="1:2">
      <c r="A64" s="2" t="s">
        <v>14</v>
      </c>
      <c r="B64">
        <f t="shared" si="1"/>
        <v>92.866091530314222</v>
      </c>
    </row>
    <row r="65" spans="1:2">
      <c r="A65" s="2" t="s">
        <v>15</v>
      </c>
      <c r="B65">
        <f t="shared" si="1"/>
        <v>100.54197537843902</v>
      </c>
    </row>
    <row r="66" spans="1:2">
      <c r="A66" s="2" t="s">
        <v>16</v>
      </c>
      <c r="B66">
        <f t="shared" si="1"/>
        <v>103.58586035269542</v>
      </c>
    </row>
    <row r="67" spans="1:2">
      <c r="A67" s="2" t="s">
        <v>17</v>
      </c>
      <c r="B67">
        <f t="shared" si="1"/>
        <v>96.307004979473618</v>
      </c>
    </row>
    <row r="68" spans="1:2">
      <c r="A68" s="2" t="s">
        <v>18</v>
      </c>
      <c r="B68">
        <f t="shared" si="1"/>
        <v>96.571690629408963</v>
      </c>
    </row>
    <row r="69" spans="1:2">
      <c r="A69" s="2" t="s">
        <v>19</v>
      </c>
      <c r="B69">
        <f t="shared" si="1"/>
        <v>121.71682737326607</v>
      </c>
    </row>
    <row r="70" spans="1:2">
      <c r="A70" s="2" t="s">
        <v>20</v>
      </c>
      <c r="B70">
        <f t="shared" si="1"/>
        <v>107.29145945179015</v>
      </c>
    </row>
    <row r="71" spans="1:2">
      <c r="A71" s="2" t="s">
        <v>21</v>
      </c>
      <c r="B71">
        <f t="shared" si="1"/>
        <v>96.174662154505953</v>
      </c>
    </row>
    <row r="72" spans="1:2">
      <c r="A72" s="2" t="s">
        <v>22</v>
      </c>
      <c r="B72">
        <f t="shared" si="1"/>
        <v>97.233404754247303</v>
      </c>
    </row>
    <row r="73" spans="1:2">
      <c r="A73" s="2" t="s">
        <v>23</v>
      </c>
      <c r="B73">
        <f t="shared" si="1"/>
        <v>132.56893902061495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20E8B-A100-444C-81BA-A81494C36663}">
  <dimension ref="A1:B73"/>
  <sheetViews>
    <sheetView workbookViewId="0"/>
  </sheetViews>
  <sheetFormatPr defaultRowHeight="14.4"/>
  <cols>
    <col min="1" max="1" width="21.33203125" bestFit="1" customWidth="1"/>
    <col min="2" max="2" width="17" customWidth="1"/>
  </cols>
  <sheetData>
    <row r="1" spans="1:2" ht="26.4">
      <c r="A1" s="1" t="s">
        <v>0</v>
      </c>
      <c r="B1" s="1" t="s">
        <v>50</v>
      </c>
    </row>
    <row r="3" spans="1:2">
      <c r="A3" s="2" t="s">
        <v>30</v>
      </c>
      <c r="B3" s="3">
        <v>2103</v>
      </c>
    </row>
    <row r="5" spans="1:2">
      <c r="A5" s="2" t="s">
        <v>3</v>
      </c>
      <c r="B5" s="3">
        <v>130</v>
      </c>
    </row>
    <row r="6" spans="1:2">
      <c r="A6" s="2" t="s">
        <v>4</v>
      </c>
      <c r="B6" s="3">
        <v>87</v>
      </c>
    </row>
    <row r="7" spans="1:2">
      <c r="A7" s="2" t="s">
        <v>5</v>
      </c>
      <c r="B7" s="3">
        <v>95</v>
      </c>
    </row>
    <row r="8" spans="1:2">
      <c r="A8" s="2" t="s">
        <v>6</v>
      </c>
      <c r="B8" s="3">
        <v>73</v>
      </c>
    </row>
    <row r="9" spans="1:2">
      <c r="A9" s="2" t="s">
        <v>7</v>
      </c>
      <c r="B9" s="3">
        <v>74</v>
      </c>
    </row>
    <row r="10" spans="1:2">
      <c r="A10" s="2" t="s">
        <v>8</v>
      </c>
      <c r="B10" s="3">
        <v>92</v>
      </c>
    </row>
    <row r="11" spans="1:2">
      <c r="A11" s="2" t="s">
        <v>9</v>
      </c>
      <c r="B11" s="3">
        <v>103</v>
      </c>
    </row>
    <row r="12" spans="1:2">
      <c r="A12" s="2" t="s">
        <v>10</v>
      </c>
      <c r="B12" s="3">
        <v>114</v>
      </c>
    </row>
    <row r="13" spans="1:2">
      <c r="A13" s="2" t="s">
        <v>11</v>
      </c>
      <c r="B13" s="3">
        <v>46</v>
      </c>
    </row>
    <row r="14" spans="1:2">
      <c r="A14" s="2" t="s">
        <v>12</v>
      </c>
      <c r="B14" s="3">
        <v>79</v>
      </c>
    </row>
    <row r="15" spans="1:2">
      <c r="A15" s="2" t="s">
        <v>13</v>
      </c>
      <c r="B15" s="3">
        <v>61</v>
      </c>
    </row>
    <row r="16" spans="1:2">
      <c r="A16" s="2" t="s">
        <v>14</v>
      </c>
      <c r="B16" s="3">
        <v>116</v>
      </c>
    </row>
    <row r="17" spans="1:2">
      <c r="A17" s="2" t="s">
        <v>15</v>
      </c>
      <c r="B17" s="3">
        <v>116</v>
      </c>
    </row>
    <row r="18" spans="1:2">
      <c r="A18" s="2" t="s">
        <v>16</v>
      </c>
      <c r="B18" s="3">
        <v>185</v>
      </c>
    </row>
    <row r="19" spans="1:2">
      <c r="A19" s="2" t="s">
        <v>17</v>
      </c>
      <c r="B19" s="3">
        <v>53</v>
      </c>
    </row>
    <row r="20" spans="1:2">
      <c r="A20" s="2" t="s">
        <v>18</v>
      </c>
      <c r="B20" s="3">
        <v>94</v>
      </c>
    </row>
    <row r="21" spans="1:2">
      <c r="A21" s="2" t="s">
        <v>19</v>
      </c>
      <c r="B21" s="3">
        <v>210</v>
      </c>
    </row>
    <row r="22" spans="1:2">
      <c r="A22" s="2" t="s">
        <v>20</v>
      </c>
      <c r="B22" s="3">
        <v>101</v>
      </c>
    </row>
    <row r="23" spans="1:2">
      <c r="A23" s="2" t="s">
        <v>21</v>
      </c>
      <c r="B23" s="3">
        <v>69</v>
      </c>
    </row>
    <row r="24" spans="1:2">
      <c r="A24" s="2" t="s">
        <v>22</v>
      </c>
      <c r="B24" s="3">
        <v>59</v>
      </c>
    </row>
    <row r="25" spans="1:2">
      <c r="A25" s="2" t="s">
        <v>23</v>
      </c>
      <c r="B25" s="3">
        <v>146</v>
      </c>
    </row>
    <row r="27" spans="1:2">
      <c r="A27" t="s">
        <v>33</v>
      </c>
      <c r="B27" s="10">
        <f>SUM(B5:B25)/21</f>
        <v>100.14285714285714</v>
      </c>
    </row>
    <row r="28" spans="1:2">
      <c r="A28" t="s">
        <v>35</v>
      </c>
    </row>
    <row r="29" spans="1:2">
      <c r="A29" s="2" t="s">
        <v>3</v>
      </c>
      <c r="B29" s="5">
        <f>(B5-B$27)^2</f>
        <v>891.44897959183697</v>
      </c>
    </row>
    <row r="30" spans="1:2">
      <c r="A30" s="2" t="s">
        <v>4</v>
      </c>
      <c r="B30" s="5">
        <f t="shared" ref="B30:B49" si="0">(B6-B$27)^2</f>
        <v>172.73469387755091</v>
      </c>
    </row>
    <row r="31" spans="1:2">
      <c r="A31" s="2" t="s">
        <v>5</v>
      </c>
      <c r="B31" s="5">
        <f t="shared" si="0"/>
        <v>26.448979591836693</v>
      </c>
    </row>
    <row r="32" spans="1:2">
      <c r="A32" s="2" t="s">
        <v>6</v>
      </c>
      <c r="B32" s="5">
        <f t="shared" si="0"/>
        <v>736.73469387755085</v>
      </c>
    </row>
    <row r="33" spans="1:2">
      <c r="A33" s="2" t="s">
        <v>7</v>
      </c>
      <c r="B33" s="5">
        <f t="shared" si="0"/>
        <v>683.44897959183652</v>
      </c>
    </row>
    <row r="34" spans="1:2">
      <c r="A34" s="2" t="s">
        <v>8</v>
      </c>
      <c r="B34" s="5">
        <f t="shared" si="0"/>
        <v>66.306122448979522</v>
      </c>
    </row>
    <row r="35" spans="1:2">
      <c r="A35" s="2" t="s">
        <v>9</v>
      </c>
      <c r="B35" s="5">
        <f t="shared" si="0"/>
        <v>8.1632653061224723</v>
      </c>
    </row>
    <row r="36" spans="1:2">
      <c r="A36" s="2" t="s">
        <v>10</v>
      </c>
      <c r="B36" s="5">
        <f t="shared" si="0"/>
        <v>192.02040816326542</v>
      </c>
    </row>
    <row r="37" spans="1:2">
      <c r="A37" s="2" t="s">
        <v>11</v>
      </c>
      <c r="B37" s="5">
        <f t="shared" si="0"/>
        <v>2931.4489795918362</v>
      </c>
    </row>
    <row r="38" spans="1:2">
      <c r="A38" s="2" t="s">
        <v>12</v>
      </c>
      <c r="B38" s="5">
        <f t="shared" si="0"/>
        <v>447.02040816326513</v>
      </c>
    </row>
    <row r="39" spans="1:2">
      <c r="A39" s="2" t="s">
        <v>13</v>
      </c>
      <c r="B39" s="5">
        <f t="shared" si="0"/>
        <v>1532.1632653061222</v>
      </c>
    </row>
    <row r="40" spans="1:2">
      <c r="A40" s="2" t="s">
        <v>14</v>
      </c>
      <c r="B40" s="5">
        <f t="shared" si="0"/>
        <v>251.44897959183686</v>
      </c>
    </row>
    <row r="41" spans="1:2">
      <c r="A41" s="2" t="s">
        <v>15</v>
      </c>
      <c r="B41" s="5">
        <f t="shared" si="0"/>
        <v>251.44897959183686</v>
      </c>
    </row>
    <row r="42" spans="1:2">
      <c r="A42" s="2" t="s">
        <v>16</v>
      </c>
      <c r="B42" s="5">
        <f t="shared" si="0"/>
        <v>7200.7346938775518</v>
      </c>
    </row>
    <row r="43" spans="1:2">
      <c r="A43" s="2" t="s">
        <v>17</v>
      </c>
      <c r="B43" s="5">
        <f t="shared" si="0"/>
        <v>2222.4489795918362</v>
      </c>
    </row>
    <row r="44" spans="1:2">
      <c r="A44" s="2" t="s">
        <v>18</v>
      </c>
      <c r="B44" s="5">
        <f t="shared" si="0"/>
        <v>37.734693877550967</v>
      </c>
    </row>
    <row r="45" spans="1:2">
      <c r="A45" s="2" t="s">
        <v>19</v>
      </c>
      <c r="B45" s="5">
        <f t="shared" si="0"/>
        <v>12068.591836734695</v>
      </c>
    </row>
    <row r="46" spans="1:2">
      <c r="A46" s="2" t="s">
        <v>20</v>
      </c>
      <c r="B46" s="5">
        <f t="shared" si="0"/>
        <v>0.73469387755102733</v>
      </c>
    </row>
    <row r="47" spans="1:2">
      <c r="A47" s="2" t="s">
        <v>21</v>
      </c>
      <c r="B47" s="5">
        <f>(B23-B$27)^2</f>
        <v>969.87755102040796</v>
      </c>
    </row>
    <row r="48" spans="1:2">
      <c r="A48" s="2" t="s">
        <v>22</v>
      </c>
      <c r="B48" s="5">
        <f t="shared" si="0"/>
        <v>1692.7346938775506</v>
      </c>
    </row>
    <row r="49" spans="1:2">
      <c r="A49" s="2" t="s">
        <v>23</v>
      </c>
      <c r="B49" s="5">
        <f t="shared" si="0"/>
        <v>2102.8775510204086</v>
      </c>
    </row>
    <row r="50" spans="1:2">
      <c r="B50" s="5">
        <f>SUM(B29:B49)/21</f>
        <v>1642.2176870748299</v>
      </c>
    </row>
    <row r="51" spans="1:2">
      <c r="A51" t="s">
        <v>34</v>
      </c>
      <c r="B51" s="5">
        <f>SQRT(B50)</f>
        <v>40.524285151928709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107.36771611027957</v>
      </c>
    </row>
    <row r="54" spans="1:2">
      <c r="A54" s="2" t="s">
        <v>4</v>
      </c>
      <c r="B54">
        <f t="shared" ref="B54:B73" si="1">10*(B6-B$27)/B$51+100</f>
        <v>96.756794822269285</v>
      </c>
    </row>
    <row r="55" spans="1:2">
      <c r="A55" s="2" t="s">
        <v>5</v>
      </c>
      <c r="B55">
        <f t="shared" si="1"/>
        <v>98.730919713061894</v>
      </c>
    </row>
    <row r="56" spans="1:2">
      <c r="A56" s="2" t="s">
        <v>6</v>
      </c>
      <c r="B56">
        <f t="shared" si="1"/>
        <v>93.302076263382205</v>
      </c>
    </row>
    <row r="57" spans="1:2">
      <c r="A57" s="2" t="s">
        <v>7</v>
      </c>
      <c r="B57">
        <f t="shared" si="1"/>
        <v>93.548841874731281</v>
      </c>
    </row>
    <row r="58" spans="1:2">
      <c r="A58" s="2" t="s">
        <v>8</v>
      </c>
      <c r="B58">
        <f t="shared" si="1"/>
        <v>97.990622879014666</v>
      </c>
    </row>
    <row r="59" spans="1:2">
      <c r="A59" s="2" t="s">
        <v>9</v>
      </c>
      <c r="B59">
        <f t="shared" si="1"/>
        <v>100.7050446038545</v>
      </c>
    </row>
    <row r="60" spans="1:2">
      <c r="A60" s="2" t="s">
        <v>10</v>
      </c>
      <c r="B60">
        <f t="shared" si="1"/>
        <v>103.41946632869436</v>
      </c>
    </row>
    <row r="61" spans="1:2">
      <c r="A61" s="2" t="s">
        <v>11</v>
      </c>
      <c r="B61">
        <f t="shared" si="1"/>
        <v>86.639404756957134</v>
      </c>
    </row>
    <row r="62" spans="1:2">
      <c r="A62" s="2" t="s">
        <v>12</v>
      </c>
      <c r="B62">
        <f t="shared" si="1"/>
        <v>94.782669931476661</v>
      </c>
    </row>
    <row r="63" spans="1:2">
      <c r="A63" s="2" t="s">
        <v>13</v>
      </c>
      <c r="B63">
        <f t="shared" si="1"/>
        <v>90.340888927193276</v>
      </c>
    </row>
    <row r="64" spans="1:2">
      <c r="A64" s="2" t="s">
        <v>14</v>
      </c>
      <c r="B64">
        <f t="shared" si="1"/>
        <v>103.91299755139251</v>
      </c>
    </row>
    <row r="65" spans="1:2">
      <c r="A65" s="2" t="s">
        <v>15</v>
      </c>
      <c r="B65">
        <f t="shared" si="1"/>
        <v>103.91299755139251</v>
      </c>
    </row>
    <row r="66" spans="1:2">
      <c r="A66" s="2" t="s">
        <v>16</v>
      </c>
      <c r="B66">
        <f t="shared" si="1"/>
        <v>120.9398247344788</v>
      </c>
    </row>
    <row r="67" spans="1:2">
      <c r="A67" s="2" t="s">
        <v>17</v>
      </c>
      <c r="B67">
        <f t="shared" si="1"/>
        <v>88.366764036400667</v>
      </c>
    </row>
    <row r="68" spans="1:2">
      <c r="A68" s="2" t="s">
        <v>18</v>
      </c>
      <c r="B68">
        <f t="shared" si="1"/>
        <v>98.484154101712818</v>
      </c>
    </row>
    <row r="69" spans="1:2">
      <c r="A69" s="2" t="s">
        <v>19</v>
      </c>
      <c r="B69">
        <f t="shared" si="1"/>
        <v>127.10896501820571</v>
      </c>
    </row>
    <row r="70" spans="1:2">
      <c r="A70" s="2" t="s">
        <v>20</v>
      </c>
      <c r="B70">
        <f t="shared" si="1"/>
        <v>100.21151338115635</v>
      </c>
    </row>
    <row r="71" spans="1:2">
      <c r="A71" s="2" t="s">
        <v>21</v>
      </c>
      <c r="B71">
        <f t="shared" si="1"/>
        <v>92.3150138179859</v>
      </c>
    </row>
    <row r="72" spans="1:2">
      <c r="A72" s="2" t="s">
        <v>22</v>
      </c>
      <c r="B72">
        <f t="shared" si="1"/>
        <v>89.847357704495124</v>
      </c>
    </row>
    <row r="73" spans="1:2">
      <c r="A73" s="2" t="s">
        <v>23</v>
      </c>
      <c r="B73">
        <f t="shared" si="1"/>
        <v>111.31596589186481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A26F3-021B-4F20-82D8-4B8B7EC8AB50}">
  <dimension ref="A1:B73"/>
  <sheetViews>
    <sheetView workbookViewId="0"/>
  </sheetViews>
  <sheetFormatPr defaultRowHeight="14.4"/>
  <cols>
    <col min="1" max="1" width="21.33203125" bestFit="1" customWidth="1"/>
    <col min="2" max="2" width="17" customWidth="1"/>
  </cols>
  <sheetData>
    <row r="1" spans="1:2" ht="26.4">
      <c r="A1" s="1" t="s">
        <v>0</v>
      </c>
      <c r="B1" s="1" t="s">
        <v>51</v>
      </c>
    </row>
    <row r="3" spans="1:2">
      <c r="A3" s="2" t="s">
        <v>30</v>
      </c>
      <c r="B3" s="3">
        <v>738</v>
      </c>
    </row>
    <row r="5" spans="1:2">
      <c r="A5" s="2" t="s">
        <v>3</v>
      </c>
      <c r="B5" s="3">
        <v>34</v>
      </c>
    </row>
    <row r="6" spans="1:2">
      <c r="A6" s="2" t="s">
        <v>4</v>
      </c>
      <c r="B6" s="3">
        <v>23</v>
      </c>
    </row>
    <row r="7" spans="1:2">
      <c r="A7" s="2" t="s">
        <v>5</v>
      </c>
      <c r="B7" s="3">
        <v>29</v>
      </c>
    </row>
    <row r="8" spans="1:2">
      <c r="A8" s="2" t="s">
        <v>6</v>
      </c>
      <c r="B8" s="3">
        <v>28</v>
      </c>
    </row>
    <row r="9" spans="1:2">
      <c r="A9" s="2" t="s">
        <v>7</v>
      </c>
      <c r="B9" s="3">
        <v>39</v>
      </c>
    </row>
    <row r="10" spans="1:2">
      <c r="A10" s="2" t="s">
        <v>8</v>
      </c>
      <c r="B10" s="3">
        <v>18</v>
      </c>
    </row>
    <row r="11" spans="1:2">
      <c r="A11" s="2" t="s">
        <v>9</v>
      </c>
      <c r="B11" s="3">
        <v>27</v>
      </c>
    </row>
    <row r="12" spans="1:2">
      <c r="A12" s="2" t="s">
        <v>10</v>
      </c>
      <c r="B12" s="3">
        <v>56</v>
      </c>
    </row>
    <row r="13" spans="1:2">
      <c r="A13" s="2" t="s">
        <v>11</v>
      </c>
      <c r="B13" s="3">
        <v>11</v>
      </c>
    </row>
    <row r="14" spans="1:2">
      <c r="A14" s="2" t="s">
        <v>12</v>
      </c>
      <c r="B14" s="3">
        <v>17</v>
      </c>
    </row>
    <row r="15" spans="1:2">
      <c r="A15" s="2" t="s">
        <v>13</v>
      </c>
      <c r="B15" s="3">
        <v>15</v>
      </c>
    </row>
    <row r="16" spans="1:2">
      <c r="A16" s="2" t="s">
        <v>14</v>
      </c>
      <c r="B16" s="3">
        <v>15</v>
      </c>
    </row>
    <row r="17" spans="1:2">
      <c r="A17" s="2" t="s">
        <v>15</v>
      </c>
      <c r="B17" s="3">
        <v>34</v>
      </c>
    </row>
    <row r="18" spans="1:2">
      <c r="A18" s="2" t="s">
        <v>16</v>
      </c>
      <c r="B18" s="3">
        <v>52</v>
      </c>
    </row>
    <row r="19" spans="1:2">
      <c r="A19" s="2" t="s">
        <v>17</v>
      </c>
      <c r="B19" s="3">
        <v>21</v>
      </c>
    </row>
    <row r="20" spans="1:2">
      <c r="A20" s="2" t="s">
        <v>18</v>
      </c>
      <c r="B20" s="3">
        <v>30</v>
      </c>
    </row>
    <row r="21" spans="1:2">
      <c r="A21" s="2" t="s">
        <v>19</v>
      </c>
      <c r="B21" s="3">
        <v>89</v>
      </c>
    </row>
    <row r="22" spans="1:2">
      <c r="A22" s="2" t="s">
        <v>20</v>
      </c>
      <c r="B22" s="3">
        <v>43</v>
      </c>
    </row>
    <row r="23" spans="1:2">
      <c r="A23" s="2" t="s">
        <v>21</v>
      </c>
      <c r="B23" s="3">
        <v>29</v>
      </c>
    </row>
    <row r="24" spans="1:2">
      <c r="A24" s="2" t="s">
        <v>22</v>
      </c>
      <c r="B24" s="3">
        <v>21</v>
      </c>
    </row>
    <row r="25" spans="1:2">
      <c r="A25" s="2" t="s">
        <v>23</v>
      </c>
      <c r="B25" s="3">
        <v>107</v>
      </c>
    </row>
    <row r="27" spans="1:2">
      <c r="A27" t="s">
        <v>33</v>
      </c>
      <c r="B27" s="10">
        <f>SUM(B5:B25)/21</f>
        <v>35.142857142857146</v>
      </c>
    </row>
    <row r="28" spans="1:2">
      <c r="A28" t="s">
        <v>35</v>
      </c>
    </row>
    <row r="29" spans="1:2">
      <c r="A29" s="2" t="s">
        <v>3</v>
      </c>
      <c r="B29" s="5">
        <f>(B5-B$27)^2</f>
        <v>1.3061224489795988</v>
      </c>
    </row>
    <row r="30" spans="1:2">
      <c r="A30" s="2" t="s">
        <v>4</v>
      </c>
      <c r="B30" s="5">
        <f t="shared" ref="B30:B49" si="0">(B6-B$27)^2</f>
        <v>147.4489795918368</v>
      </c>
    </row>
    <row r="31" spans="1:2">
      <c r="A31" s="2" t="s">
        <v>5</v>
      </c>
      <c r="B31" s="5">
        <f t="shared" si="0"/>
        <v>37.734693877551059</v>
      </c>
    </row>
    <row r="32" spans="1:2">
      <c r="A32" s="2" t="s">
        <v>6</v>
      </c>
      <c r="B32" s="5">
        <f t="shared" si="0"/>
        <v>51.020408163265351</v>
      </c>
    </row>
    <row r="33" spans="1:2">
      <c r="A33" s="2" t="s">
        <v>7</v>
      </c>
      <c r="B33" s="5">
        <f t="shared" si="0"/>
        <v>14.87755102040814</v>
      </c>
    </row>
    <row r="34" spans="1:2">
      <c r="A34" s="2" t="s">
        <v>8</v>
      </c>
      <c r="B34" s="5">
        <f t="shared" si="0"/>
        <v>293.87755102040825</v>
      </c>
    </row>
    <row r="35" spans="1:2">
      <c r="A35" s="2" t="s">
        <v>9</v>
      </c>
      <c r="B35" s="5">
        <f t="shared" si="0"/>
        <v>66.306122448979636</v>
      </c>
    </row>
    <row r="36" spans="1:2">
      <c r="A36" s="2" t="s">
        <v>10</v>
      </c>
      <c r="B36" s="5">
        <f t="shared" si="0"/>
        <v>435.02040816326519</v>
      </c>
    </row>
    <row r="37" spans="1:2">
      <c r="A37" s="2" t="s">
        <v>11</v>
      </c>
      <c r="B37" s="5">
        <f t="shared" si="0"/>
        <v>582.8775510204083</v>
      </c>
    </row>
    <row r="38" spans="1:2">
      <c r="A38" s="2" t="s">
        <v>12</v>
      </c>
      <c r="B38" s="5">
        <f t="shared" si="0"/>
        <v>329.16326530612258</v>
      </c>
    </row>
    <row r="39" spans="1:2">
      <c r="A39" s="2" t="s">
        <v>13</v>
      </c>
      <c r="B39" s="5">
        <f t="shared" si="0"/>
        <v>405.73469387755114</v>
      </c>
    </row>
    <row r="40" spans="1:2">
      <c r="A40" s="2" t="s">
        <v>14</v>
      </c>
      <c r="B40" s="5">
        <f t="shared" si="0"/>
        <v>405.73469387755114</v>
      </c>
    </row>
    <row r="41" spans="1:2">
      <c r="A41" s="2" t="s">
        <v>15</v>
      </c>
      <c r="B41" s="5">
        <f t="shared" si="0"/>
        <v>1.3061224489795988</v>
      </c>
    </row>
    <row r="42" spans="1:2">
      <c r="A42" s="2" t="s">
        <v>16</v>
      </c>
      <c r="B42" s="5">
        <f t="shared" si="0"/>
        <v>284.16326530612236</v>
      </c>
    </row>
    <row r="43" spans="1:2">
      <c r="A43" s="2" t="s">
        <v>17</v>
      </c>
      <c r="B43" s="5">
        <f t="shared" si="0"/>
        <v>200.02040816326539</v>
      </c>
    </row>
    <row r="44" spans="1:2">
      <c r="A44" s="2" t="s">
        <v>18</v>
      </c>
      <c r="B44" s="5">
        <f t="shared" si="0"/>
        <v>26.448979591836768</v>
      </c>
    </row>
    <row r="45" spans="1:2">
      <c r="A45" s="2" t="s">
        <v>19</v>
      </c>
      <c r="B45" s="5">
        <f t="shared" si="0"/>
        <v>2900.5918367346935</v>
      </c>
    </row>
    <row r="46" spans="1:2">
      <c r="A46" s="2" t="s">
        <v>20</v>
      </c>
      <c r="B46" s="5">
        <f t="shared" si="0"/>
        <v>61.734693877550974</v>
      </c>
    </row>
    <row r="47" spans="1:2">
      <c r="A47" s="2" t="s">
        <v>21</v>
      </c>
      <c r="B47" s="5">
        <f>(B23-B$27)^2</f>
        <v>37.734693877551059</v>
      </c>
    </row>
    <row r="48" spans="1:2">
      <c r="A48" s="2" t="s">
        <v>22</v>
      </c>
      <c r="B48" s="5">
        <f t="shared" si="0"/>
        <v>200.02040816326539</v>
      </c>
    </row>
    <row r="49" spans="1:2">
      <c r="A49" s="2" t="s">
        <v>23</v>
      </c>
      <c r="B49" s="5">
        <f t="shared" si="0"/>
        <v>5163.4489795918371</v>
      </c>
    </row>
    <row r="50" spans="1:2">
      <c r="B50" s="5">
        <f>SUM(B29:B49)/21</f>
        <v>554.5986394557824</v>
      </c>
    </row>
    <row r="51" spans="1:2">
      <c r="A51" t="s">
        <v>34</v>
      </c>
      <c r="B51" s="5">
        <f>SQRT(B50)</f>
        <v>23.549918035011977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99.514708653695507</v>
      </c>
    </row>
    <row r="54" spans="1:2">
      <c r="A54" s="2" t="s">
        <v>4</v>
      </c>
      <c r="B54">
        <f t="shared" ref="B54:B73" si="1">10*(B6-B$27)/B$51+100</f>
        <v>94.843779445514755</v>
      </c>
    </row>
    <row r="55" spans="1:2">
      <c r="A55" s="2" t="s">
        <v>5</v>
      </c>
      <c r="B55">
        <f t="shared" si="1"/>
        <v>97.391559013613346</v>
      </c>
    </row>
    <row r="56" spans="1:2">
      <c r="A56" s="2" t="s">
        <v>6</v>
      </c>
      <c r="B56">
        <f t="shared" si="1"/>
        <v>96.966929085596917</v>
      </c>
    </row>
    <row r="57" spans="1:2">
      <c r="A57" s="2" t="s">
        <v>7</v>
      </c>
      <c r="B57">
        <f t="shared" si="1"/>
        <v>101.63785829377767</v>
      </c>
    </row>
    <row r="58" spans="1:2">
      <c r="A58" s="2" t="s">
        <v>8</v>
      </c>
      <c r="B58">
        <f t="shared" si="1"/>
        <v>92.720629805432594</v>
      </c>
    </row>
    <row r="59" spans="1:2">
      <c r="A59" s="2" t="s">
        <v>9</v>
      </c>
      <c r="B59">
        <f t="shared" si="1"/>
        <v>96.542299157580487</v>
      </c>
    </row>
    <row r="60" spans="1:2">
      <c r="A60" s="2" t="s">
        <v>10</v>
      </c>
      <c r="B60">
        <f t="shared" si="1"/>
        <v>108.856567070057</v>
      </c>
    </row>
    <row r="61" spans="1:2">
      <c r="A61" s="2" t="s">
        <v>11</v>
      </c>
      <c r="B61">
        <f t="shared" si="1"/>
        <v>89.748220309317574</v>
      </c>
    </row>
    <row r="62" spans="1:2">
      <c r="A62" s="2" t="s">
        <v>12</v>
      </c>
      <c r="B62">
        <f t="shared" si="1"/>
        <v>92.295999877416165</v>
      </c>
    </row>
    <row r="63" spans="1:2">
      <c r="A63" s="2" t="s">
        <v>13</v>
      </c>
      <c r="B63">
        <f t="shared" si="1"/>
        <v>91.446740021383306</v>
      </c>
    </row>
    <row r="64" spans="1:2">
      <c r="A64" s="2" t="s">
        <v>14</v>
      </c>
      <c r="B64">
        <f t="shared" si="1"/>
        <v>91.446740021383306</v>
      </c>
    </row>
    <row r="65" spans="1:2">
      <c r="A65" s="2" t="s">
        <v>15</v>
      </c>
      <c r="B65">
        <f t="shared" si="1"/>
        <v>99.514708653695507</v>
      </c>
    </row>
    <row r="66" spans="1:2">
      <c r="A66" s="2" t="s">
        <v>16</v>
      </c>
      <c r="B66">
        <f t="shared" si="1"/>
        <v>107.15804735799128</v>
      </c>
    </row>
    <row r="67" spans="1:2">
      <c r="A67" s="2" t="s">
        <v>17</v>
      </c>
      <c r="B67">
        <f t="shared" si="1"/>
        <v>93.994519589481897</v>
      </c>
    </row>
    <row r="68" spans="1:2">
      <c r="A68" s="2" t="s">
        <v>18</v>
      </c>
      <c r="B68">
        <f t="shared" si="1"/>
        <v>97.816188941629775</v>
      </c>
    </row>
    <row r="69" spans="1:2">
      <c r="A69" s="2" t="s">
        <v>19</v>
      </c>
      <c r="B69">
        <f t="shared" si="1"/>
        <v>122.86935469459925</v>
      </c>
    </row>
    <row r="70" spans="1:2">
      <c r="A70" s="2" t="s">
        <v>20</v>
      </c>
      <c r="B70">
        <f t="shared" si="1"/>
        <v>103.33637800584339</v>
      </c>
    </row>
    <row r="71" spans="1:2">
      <c r="A71" s="2" t="s">
        <v>21</v>
      </c>
      <c r="B71">
        <f t="shared" si="1"/>
        <v>97.391559013613346</v>
      </c>
    </row>
    <row r="72" spans="1:2">
      <c r="A72" s="2" t="s">
        <v>22</v>
      </c>
      <c r="B72">
        <f t="shared" si="1"/>
        <v>93.994519589481897</v>
      </c>
    </row>
    <row r="73" spans="1:2">
      <c r="A73" s="2" t="s">
        <v>23</v>
      </c>
      <c r="B73">
        <f t="shared" si="1"/>
        <v>130.51269339889501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9CB5E-1F9E-4C96-9764-289FCAB6C4D6}">
  <dimension ref="A1:D73"/>
  <sheetViews>
    <sheetView workbookViewId="0"/>
  </sheetViews>
  <sheetFormatPr defaultRowHeight="14.4"/>
  <cols>
    <col min="1" max="1" width="21.33203125" bestFit="1" customWidth="1"/>
    <col min="2" max="2" width="12.6640625" customWidth="1"/>
    <col min="3" max="3" width="17.21875" customWidth="1"/>
    <col min="4" max="4" width="14.33203125" customWidth="1"/>
  </cols>
  <sheetData>
    <row r="1" spans="1:4" ht="39.6">
      <c r="A1" s="1" t="s">
        <v>0</v>
      </c>
      <c r="B1" s="1" t="s">
        <v>52</v>
      </c>
      <c r="C1" s="1" t="s">
        <v>53</v>
      </c>
      <c r="D1" s="1" t="s">
        <v>54</v>
      </c>
    </row>
    <row r="3" spans="1:4">
      <c r="A3" s="2" t="s">
        <v>30</v>
      </c>
      <c r="B3" s="3">
        <v>4238389</v>
      </c>
      <c r="C3" s="3">
        <v>31126</v>
      </c>
      <c r="D3">
        <f>SUM(C3/B3)</f>
        <v>7.3438280440988307E-3</v>
      </c>
    </row>
    <row r="5" spans="1:4">
      <c r="A5" s="2" t="s">
        <v>3</v>
      </c>
      <c r="B5" s="3">
        <v>798424</v>
      </c>
      <c r="C5" s="3">
        <v>5405</v>
      </c>
      <c r="D5">
        <f>SUM(C5/B5)</f>
        <v>6.7695860845866356E-3</v>
      </c>
    </row>
    <row r="6" spans="1:4">
      <c r="A6" s="2" t="s">
        <v>4</v>
      </c>
      <c r="B6" s="3">
        <v>318453</v>
      </c>
      <c r="C6" s="3">
        <v>1520</v>
      </c>
      <c r="D6">
        <f t="shared" ref="D6:D25" si="0">SUM(C6/B6)</f>
        <v>4.7730748336489211E-3</v>
      </c>
    </row>
    <row r="7" spans="1:4">
      <c r="A7" s="2" t="s">
        <v>5</v>
      </c>
      <c r="B7" s="3">
        <v>129967</v>
      </c>
      <c r="C7" s="3">
        <v>807</v>
      </c>
      <c r="D7">
        <f t="shared" si="0"/>
        <v>6.2092685066209114E-3</v>
      </c>
    </row>
    <row r="8" spans="1:4">
      <c r="A8" s="2" t="s">
        <v>6</v>
      </c>
      <c r="B8" s="3">
        <v>163975</v>
      </c>
      <c r="C8" s="3">
        <v>1001</v>
      </c>
      <c r="D8">
        <f t="shared" si="0"/>
        <v>6.1045891141942371E-3</v>
      </c>
    </row>
    <row r="9" spans="1:4">
      <c r="A9" s="2" t="s">
        <v>7</v>
      </c>
      <c r="B9" s="3">
        <v>124127</v>
      </c>
      <c r="C9" s="3">
        <v>740</v>
      </c>
      <c r="D9">
        <f t="shared" si="0"/>
        <v>5.9616360662869483E-3</v>
      </c>
    </row>
    <row r="10" spans="1:4">
      <c r="A10" s="2" t="s">
        <v>8</v>
      </c>
      <c r="B10" s="3">
        <v>173454</v>
      </c>
      <c r="C10" s="3">
        <v>1089</v>
      </c>
      <c r="D10">
        <f t="shared" si="0"/>
        <v>6.2783216299422328E-3</v>
      </c>
    </row>
    <row r="11" spans="1:4">
      <c r="A11" s="2" t="s">
        <v>9</v>
      </c>
      <c r="B11" s="3">
        <v>113688</v>
      </c>
      <c r="C11" s="3">
        <v>805</v>
      </c>
      <c r="D11">
        <f t="shared" si="0"/>
        <v>7.0807824924354369E-3</v>
      </c>
    </row>
    <row r="12" spans="1:4">
      <c r="A12" s="2" t="s">
        <v>10</v>
      </c>
      <c r="B12" s="3">
        <v>115536</v>
      </c>
      <c r="C12" s="3">
        <v>844</v>
      </c>
      <c r="D12">
        <f t="shared" si="0"/>
        <v>7.3050823985597564E-3</v>
      </c>
    </row>
    <row r="13" spans="1:4">
      <c r="A13" s="2" t="s">
        <v>11</v>
      </c>
      <c r="B13" s="3">
        <v>82162</v>
      </c>
      <c r="C13" s="3">
        <v>570</v>
      </c>
      <c r="D13">
        <f t="shared" si="0"/>
        <v>6.9375136924612352E-3</v>
      </c>
    </row>
    <row r="14" spans="1:4">
      <c r="A14" s="2" t="s">
        <v>12</v>
      </c>
      <c r="B14" s="3">
        <v>74991</v>
      </c>
      <c r="C14" s="3">
        <v>493</v>
      </c>
      <c r="D14">
        <f t="shared" si="0"/>
        <v>6.5741222280006938E-3</v>
      </c>
    </row>
    <row r="15" spans="1:4">
      <c r="A15" s="2" t="s">
        <v>13</v>
      </c>
      <c r="B15" s="3">
        <v>154082</v>
      </c>
      <c r="C15" s="3">
        <v>1000</v>
      </c>
      <c r="D15">
        <f t="shared" si="0"/>
        <v>6.4900507521968819E-3</v>
      </c>
    </row>
    <row r="16" spans="1:4">
      <c r="A16" s="2" t="s">
        <v>14</v>
      </c>
      <c r="B16" s="3">
        <v>298272</v>
      </c>
      <c r="C16" s="3">
        <v>1756</v>
      </c>
      <c r="D16">
        <f t="shared" si="0"/>
        <v>5.8872438579551552E-3</v>
      </c>
    </row>
    <row r="17" spans="1:4">
      <c r="A17" s="2" t="s">
        <v>15</v>
      </c>
      <c r="B17" s="3">
        <v>173441</v>
      </c>
      <c r="C17" s="3">
        <v>1083</v>
      </c>
      <c r="D17">
        <f t="shared" si="0"/>
        <v>6.2441983152772412E-3</v>
      </c>
    </row>
    <row r="18" spans="1:4">
      <c r="A18" s="2" t="s">
        <v>16</v>
      </c>
      <c r="B18" s="3">
        <v>113159</v>
      </c>
      <c r="C18" s="3">
        <v>857</v>
      </c>
      <c r="D18">
        <f t="shared" si="0"/>
        <v>7.5734143992081939E-3</v>
      </c>
    </row>
    <row r="19" spans="1:4">
      <c r="A19" s="2" t="s">
        <v>17</v>
      </c>
      <c r="B19" s="3">
        <v>293811</v>
      </c>
      <c r="C19" s="3">
        <v>2680</v>
      </c>
      <c r="D19">
        <f t="shared" si="0"/>
        <v>9.1215100864160976E-3</v>
      </c>
    </row>
    <row r="20" spans="1:4">
      <c r="A20" s="2" t="s">
        <v>18</v>
      </c>
      <c r="B20" s="3">
        <v>48670</v>
      </c>
      <c r="C20" s="3">
        <v>402</v>
      </c>
      <c r="D20">
        <f t="shared" si="0"/>
        <v>8.2597082391617019E-3</v>
      </c>
    </row>
    <row r="21" spans="1:4">
      <c r="A21" s="2" t="s">
        <v>19</v>
      </c>
      <c r="B21" s="3">
        <v>171462</v>
      </c>
      <c r="C21" s="3">
        <v>1689</v>
      </c>
      <c r="D21">
        <f t="shared" si="0"/>
        <v>9.8505791370682716E-3</v>
      </c>
    </row>
    <row r="22" spans="1:4">
      <c r="A22" s="2" t="s">
        <v>20</v>
      </c>
      <c r="B22" s="3">
        <v>105532</v>
      </c>
      <c r="C22" s="3">
        <v>1084</v>
      </c>
      <c r="D22">
        <f t="shared" si="0"/>
        <v>1.0271765909866202E-2</v>
      </c>
    </row>
    <row r="23" spans="1:4">
      <c r="A23" s="2" t="s">
        <v>21</v>
      </c>
      <c r="B23" s="3">
        <v>454627</v>
      </c>
      <c r="C23" s="3">
        <v>3747</v>
      </c>
      <c r="D23">
        <f t="shared" si="0"/>
        <v>8.2419213993009648E-3</v>
      </c>
    </row>
    <row r="24" spans="1:4">
      <c r="A24" s="2" t="s">
        <v>22</v>
      </c>
      <c r="B24" s="3">
        <v>208201</v>
      </c>
      <c r="C24" s="3">
        <v>2413</v>
      </c>
      <c r="D24">
        <f t="shared" si="0"/>
        <v>1.1589761816705972E-2</v>
      </c>
    </row>
    <row r="25" spans="1:4">
      <c r="A25" s="2" t="s">
        <v>23</v>
      </c>
      <c r="B25" s="3">
        <v>122355</v>
      </c>
      <c r="C25" s="3">
        <v>1141</v>
      </c>
      <c r="D25">
        <f t="shared" si="0"/>
        <v>9.3253238527236312E-3</v>
      </c>
    </row>
    <row r="27" spans="1:4">
      <c r="C27" t="s">
        <v>33</v>
      </c>
      <c r="D27" s="10">
        <f>SUM(D5:D25)/21</f>
        <v>7.4690216577436826E-3</v>
      </c>
    </row>
    <row r="28" spans="1:4">
      <c r="C28" t="s">
        <v>35</v>
      </c>
    </row>
    <row r="29" spans="1:4">
      <c r="C29" s="2" t="s">
        <v>3</v>
      </c>
      <c r="D29" s="5">
        <f>(D5-D$27)^2</f>
        <v>4.8921012099752686E-7</v>
      </c>
    </row>
    <row r="30" spans="1:4" ht="27">
      <c r="C30" s="2" t="s">
        <v>4</v>
      </c>
      <c r="D30" s="5">
        <f t="shared" ref="D30:D49" si="1">(D6-D$27)^2</f>
        <v>7.2681292783466309E-6</v>
      </c>
    </row>
    <row r="31" spans="1:4" ht="27">
      <c r="C31" s="2" t="s">
        <v>5</v>
      </c>
      <c r="D31" s="5">
        <f t="shared" si="1"/>
        <v>1.5869780017637515E-6</v>
      </c>
    </row>
    <row r="32" spans="1:4">
      <c r="C32" s="2" t="s">
        <v>6</v>
      </c>
      <c r="D32" s="5">
        <f t="shared" si="1"/>
        <v>1.8616761658968096E-6</v>
      </c>
    </row>
    <row r="33" spans="3:4">
      <c r="C33" s="2" t="s">
        <v>7</v>
      </c>
      <c r="D33" s="5">
        <f t="shared" si="1"/>
        <v>2.2722113213313685E-6</v>
      </c>
    </row>
    <row r="34" spans="3:4" ht="27">
      <c r="C34" s="2" t="s">
        <v>8</v>
      </c>
      <c r="D34" s="5">
        <f t="shared" si="1"/>
        <v>1.4177665562063732E-6</v>
      </c>
    </row>
    <row r="35" spans="3:4" ht="27">
      <c r="C35" s="2" t="s">
        <v>9</v>
      </c>
      <c r="D35" s="5">
        <f t="shared" si="1"/>
        <v>1.5072964947924332E-7</v>
      </c>
    </row>
    <row r="36" spans="3:4" ht="27">
      <c r="C36" s="2" t="s">
        <v>10</v>
      </c>
      <c r="D36" s="5">
        <f t="shared" si="1"/>
        <v>2.6876080701774517E-8</v>
      </c>
    </row>
    <row r="37" spans="3:4">
      <c r="C37" s="2" t="s">
        <v>11</v>
      </c>
      <c r="D37" s="5">
        <f t="shared" si="1"/>
        <v>2.8250071715868728E-7</v>
      </c>
    </row>
    <row r="38" spans="3:4" ht="27">
      <c r="C38" s="2" t="s">
        <v>12</v>
      </c>
      <c r="D38" s="5">
        <f t="shared" si="1"/>
        <v>8.0084498935432654E-7</v>
      </c>
    </row>
    <row r="39" spans="3:4">
      <c r="C39" s="2" t="s">
        <v>13</v>
      </c>
      <c r="D39" s="5">
        <f t="shared" si="1"/>
        <v>9.5838403390712316E-7</v>
      </c>
    </row>
    <row r="40" spans="3:4">
      <c r="C40" s="2" t="s">
        <v>14</v>
      </c>
      <c r="D40" s="5">
        <f t="shared" si="1"/>
        <v>2.5020210079038346E-6</v>
      </c>
    </row>
    <row r="41" spans="3:4">
      <c r="C41" s="2" t="s">
        <v>15</v>
      </c>
      <c r="D41" s="5">
        <f t="shared" si="1"/>
        <v>1.5001922202506656E-6</v>
      </c>
    </row>
    <row r="42" spans="3:4">
      <c r="C42" s="2" t="s">
        <v>16</v>
      </c>
      <c r="D42" s="5">
        <f t="shared" si="1"/>
        <v>1.0897844470476305E-8</v>
      </c>
    </row>
    <row r="43" spans="3:4">
      <c r="C43" s="2" t="s">
        <v>17</v>
      </c>
      <c r="D43" s="5">
        <f t="shared" si="1"/>
        <v>2.7307180068962272E-6</v>
      </c>
    </row>
    <row r="44" spans="3:4" ht="27">
      <c r="C44" s="2" t="s">
        <v>18</v>
      </c>
      <c r="D44" s="5">
        <f t="shared" si="1"/>
        <v>6.2518527003451405E-7</v>
      </c>
    </row>
    <row r="45" spans="3:4" ht="27">
      <c r="C45" s="2" t="s">
        <v>19</v>
      </c>
      <c r="D45" s="5">
        <f t="shared" si="1"/>
        <v>5.6718160273268898E-6</v>
      </c>
    </row>
    <row r="46" spans="3:4">
      <c r="C46" s="2" t="s">
        <v>20</v>
      </c>
      <c r="D46" s="5">
        <f t="shared" si="1"/>
        <v>7.8553753428058205E-6</v>
      </c>
    </row>
    <row r="47" spans="3:4" ht="27">
      <c r="C47" s="2" t="s">
        <v>21</v>
      </c>
      <c r="D47" s="5">
        <f>(D23-D$27)^2</f>
        <v>5.9737401049931369E-7</v>
      </c>
    </row>
    <row r="48" spans="3:4">
      <c r="C48" s="2" t="s">
        <v>22</v>
      </c>
      <c r="D48" s="5">
        <f t="shared" si="1"/>
        <v>1.6980499457684558E-5</v>
      </c>
    </row>
    <row r="49" spans="3:4">
      <c r="C49" s="2" t="s">
        <v>23</v>
      </c>
      <c r="D49" s="5">
        <f t="shared" si="1"/>
        <v>3.4458578390873752E-6</v>
      </c>
    </row>
    <row r="50" spans="3:4">
      <c r="D50" s="5">
        <f>SUM(D29:D49)/21</f>
        <v>2.811202092481109E-6</v>
      </c>
    </row>
    <row r="51" spans="3:4">
      <c r="C51" t="s">
        <v>34</v>
      </c>
      <c r="D51" s="5">
        <f>SQRT(D50)</f>
        <v>1.6766639772122227E-3</v>
      </c>
    </row>
    <row r="52" spans="3:4">
      <c r="C52" t="s">
        <v>37</v>
      </c>
      <c r="D52" s="5"/>
    </row>
    <row r="53" spans="3:4">
      <c r="C53" s="2" t="s">
        <v>3</v>
      </c>
      <c r="D53">
        <f>10*(D5-D$27)/D$51+100</f>
        <v>95.828409373236525</v>
      </c>
    </row>
    <row r="54" spans="3:4" ht="27">
      <c r="C54" s="2" t="s">
        <v>4</v>
      </c>
      <c r="D54">
        <f t="shared" ref="D54:D73" si="2">10*(D6-D$27)/D$51+100</f>
        <v>83.920768497828092</v>
      </c>
    </row>
    <row r="55" spans="3:4" ht="27">
      <c r="C55" s="2" t="s">
        <v>5</v>
      </c>
      <c r="D55">
        <f t="shared" si="2"/>
        <v>92.486549670988012</v>
      </c>
    </row>
    <row r="56" spans="3:4">
      <c r="C56" s="2" t="s">
        <v>6</v>
      </c>
      <c r="D56">
        <f t="shared" si="2"/>
        <v>91.862218297204208</v>
      </c>
    </row>
    <row r="57" spans="3:4">
      <c r="C57" s="2" t="s">
        <v>7</v>
      </c>
      <c r="D57">
        <f t="shared" si="2"/>
        <v>91.009614258170842</v>
      </c>
    </row>
    <row r="58" spans="3:4" ht="27">
      <c r="C58" s="2" t="s">
        <v>8</v>
      </c>
      <c r="D58">
        <f t="shared" si="2"/>
        <v>92.89839798561654</v>
      </c>
    </row>
    <row r="59" spans="3:4" ht="27">
      <c r="C59" s="2" t="s">
        <v>9</v>
      </c>
      <c r="D59">
        <f t="shared" si="2"/>
        <v>97.684454544352008</v>
      </c>
    </row>
    <row r="60" spans="3:4" ht="27">
      <c r="C60" s="2" t="s">
        <v>10</v>
      </c>
      <c r="D60">
        <f t="shared" si="2"/>
        <v>99.022229490153975</v>
      </c>
    </row>
    <row r="61" spans="3:4">
      <c r="C61" s="2" t="s">
        <v>11</v>
      </c>
      <c r="D61">
        <f t="shared" si="2"/>
        <v>96.82996728917513</v>
      </c>
    </row>
    <row r="62" spans="3:4" ht="27">
      <c r="C62" s="2" t="s">
        <v>12</v>
      </c>
      <c r="D62">
        <f t="shared" si="2"/>
        <v>94.662619094191243</v>
      </c>
    </row>
    <row r="63" spans="3:4">
      <c r="C63" s="2" t="s">
        <v>13</v>
      </c>
      <c r="D63">
        <f t="shared" si="2"/>
        <v>94.16119795706156</v>
      </c>
    </row>
    <row r="64" spans="3:4">
      <c r="C64" s="2" t="s">
        <v>14</v>
      </c>
      <c r="D64">
        <f t="shared" si="2"/>
        <v>90.565922443097165</v>
      </c>
    </row>
    <row r="65" spans="3:4">
      <c r="C65" s="2" t="s">
        <v>15</v>
      </c>
      <c r="D65">
        <f t="shared" si="2"/>
        <v>92.694878883824131</v>
      </c>
    </row>
    <row r="66" spans="3:4">
      <c r="C66" s="2" t="s">
        <v>16</v>
      </c>
      <c r="D66">
        <f t="shared" si="2"/>
        <v>100.62262172315579</v>
      </c>
    </row>
    <row r="67" spans="3:4">
      <c r="C67" s="2" t="s">
        <v>17</v>
      </c>
      <c r="D67">
        <f t="shared" si="2"/>
        <v>109.85581160644958</v>
      </c>
    </row>
    <row r="68" spans="3:4" ht="27">
      <c r="C68" s="2" t="s">
        <v>18</v>
      </c>
      <c r="D68">
        <f t="shared" si="2"/>
        <v>104.71583210568339</v>
      </c>
    </row>
    <row r="69" spans="3:4" ht="27">
      <c r="C69" s="2" t="s">
        <v>19</v>
      </c>
      <c r="D69">
        <f t="shared" si="2"/>
        <v>114.20414293914985</v>
      </c>
    </row>
    <row r="70" spans="3:4">
      <c r="C70" s="2" t="s">
        <v>20</v>
      </c>
      <c r="D70">
        <f t="shared" si="2"/>
        <v>116.71619531531071</v>
      </c>
    </row>
    <row r="71" spans="3:4" ht="27">
      <c r="C71" s="2" t="s">
        <v>21</v>
      </c>
      <c r="D71">
        <f t="shared" si="2"/>
        <v>104.6097474035458</v>
      </c>
    </row>
    <row r="72" spans="3:4">
      <c r="C72" s="2" t="s">
        <v>22</v>
      </c>
      <c r="D72">
        <f t="shared" si="2"/>
        <v>124.57701850202457</v>
      </c>
    </row>
    <row r="73" spans="3:4">
      <c r="C73" s="2" t="s">
        <v>23</v>
      </c>
      <c r="D73">
        <f t="shared" si="2"/>
        <v>111.0714026197808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66077-B0BC-440B-AE36-A780FF4FC48C}">
  <dimension ref="A1:B73"/>
  <sheetViews>
    <sheetView workbookViewId="0"/>
  </sheetViews>
  <sheetFormatPr defaultRowHeight="14.4"/>
  <cols>
    <col min="1" max="1" width="21.33203125" bestFit="1" customWidth="1"/>
  </cols>
  <sheetData>
    <row r="1" spans="1:2">
      <c r="A1" s="1" t="s">
        <v>0</v>
      </c>
      <c r="B1" s="1" t="s">
        <v>55</v>
      </c>
    </row>
    <row r="3" spans="1:2">
      <c r="A3" s="2" t="s">
        <v>30</v>
      </c>
      <c r="B3" s="3">
        <v>75</v>
      </c>
    </row>
    <row r="4" spans="1:2">
      <c r="B4" s="3"/>
    </row>
    <row r="5" spans="1:2">
      <c r="A5" s="2" t="s">
        <v>3</v>
      </c>
      <c r="B5" s="3">
        <v>4</v>
      </c>
    </row>
    <row r="6" spans="1:2">
      <c r="A6" s="2" t="s">
        <v>4</v>
      </c>
      <c r="B6" s="3">
        <v>1</v>
      </c>
    </row>
    <row r="7" spans="1:2">
      <c r="A7" s="2" t="s">
        <v>5</v>
      </c>
      <c r="B7" s="3">
        <v>4</v>
      </c>
    </row>
    <row r="8" spans="1:2">
      <c r="A8" s="2" t="s">
        <v>6</v>
      </c>
      <c r="B8" s="3">
        <v>1</v>
      </c>
    </row>
    <row r="9" spans="1:2">
      <c r="A9" s="2" t="s">
        <v>7</v>
      </c>
      <c r="B9" s="3">
        <v>3</v>
      </c>
    </row>
    <row r="10" spans="1:2">
      <c r="A10" s="2" t="s">
        <v>8</v>
      </c>
      <c r="B10" s="3">
        <v>1</v>
      </c>
    </row>
    <row r="11" spans="1:2">
      <c r="A11" s="2" t="s">
        <v>9</v>
      </c>
      <c r="B11" s="3">
        <v>2</v>
      </c>
    </row>
    <row r="12" spans="1:2">
      <c r="A12" s="2" t="s">
        <v>10</v>
      </c>
      <c r="B12" s="3">
        <v>6</v>
      </c>
    </row>
    <row r="13" spans="1:2">
      <c r="A13" s="2" t="s">
        <v>11</v>
      </c>
      <c r="B13" s="3">
        <v>2</v>
      </c>
    </row>
    <row r="14" spans="1:2">
      <c r="A14" s="2" t="s">
        <v>12</v>
      </c>
      <c r="B14" s="3">
        <v>1</v>
      </c>
    </row>
    <row r="15" spans="1:2">
      <c r="A15" s="2" t="s">
        <v>13</v>
      </c>
      <c r="B15" s="3">
        <v>1</v>
      </c>
    </row>
    <row r="16" spans="1:2">
      <c r="A16" s="2" t="s">
        <v>14</v>
      </c>
      <c r="B16" s="3">
        <v>1</v>
      </c>
    </row>
    <row r="17" spans="1:2">
      <c r="A17" s="2" t="s">
        <v>15</v>
      </c>
      <c r="B17" s="3">
        <v>1</v>
      </c>
    </row>
    <row r="18" spans="1:2">
      <c r="A18" s="2" t="s">
        <v>16</v>
      </c>
      <c r="B18" s="3">
        <v>5</v>
      </c>
    </row>
    <row r="19" spans="1:2">
      <c r="A19" s="2" t="s">
        <v>17</v>
      </c>
      <c r="B19" s="3">
        <v>2</v>
      </c>
    </row>
    <row r="20" spans="1:2">
      <c r="A20" s="2" t="s">
        <v>18</v>
      </c>
      <c r="B20" s="3">
        <v>1</v>
      </c>
    </row>
    <row r="21" spans="1:2">
      <c r="A21" s="2" t="s">
        <v>19</v>
      </c>
      <c r="B21" s="3">
        <v>14</v>
      </c>
    </row>
    <row r="22" spans="1:2">
      <c r="A22" s="2" t="s">
        <v>20</v>
      </c>
      <c r="B22" s="3">
        <v>6</v>
      </c>
    </row>
    <row r="23" spans="1:2">
      <c r="A23" s="2" t="s">
        <v>21</v>
      </c>
      <c r="B23" s="3">
        <v>8</v>
      </c>
    </row>
    <row r="24" spans="1:2">
      <c r="A24" s="2" t="s">
        <v>22</v>
      </c>
      <c r="B24" s="3">
        <v>2</v>
      </c>
    </row>
    <row r="25" spans="1:2">
      <c r="A25" s="2" t="s">
        <v>23</v>
      </c>
      <c r="B25" s="3">
        <v>9</v>
      </c>
    </row>
    <row r="27" spans="1:2">
      <c r="A27" t="s">
        <v>33</v>
      </c>
      <c r="B27" s="10">
        <f>SUM(B5:B25)/21</f>
        <v>3.5714285714285716</v>
      </c>
    </row>
    <row r="28" spans="1:2">
      <c r="A28" t="s">
        <v>35</v>
      </c>
    </row>
    <row r="29" spans="1:2">
      <c r="A29" s="2" t="s">
        <v>3</v>
      </c>
      <c r="B29" s="5">
        <f>(B5-B$27)^2</f>
        <v>0.18367346938775495</v>
      </c>
    </row>
    <row r="30" spans="1:2">
      <c r="A30" s="2" t="s">
        <v>4</v>
      </c>
      <c r="B30" s="5">
        <f t="shared" ref="B30:B49" si="0">(B6-B$27)^2</f>
        <v>6.6122448979591848</v>
      </c>
    </row>
    <row r="31" spans="1:2">
      <c r="A31" s="2" t="s">
        <v>5</v>
      </c>
      <c r="B31" s="5">
        <f t="shared" si="0"/>
        <v>0.18367346938775495</v>
      </c>
    </row>
    <row r="32" spans="1:2">
      <c r="A32" s="2" t="s">
        <v>6</v>
      </c>
      <c r="B32" s="5">
        <f t="shared" si="0"/>
        <v>6.6122448979591848</v>
      </c>
    </row>
    <row r="33" spans="1:2">
      <c r="A33" s="2" t="s">
        <v>7</v>
      </c>
      <c r="B33" s="5">
        <f t="shared" si="0"/>
        <v>0.32653061224489816</v>
      </c>
    </row>
    <row r="34" spans="1:2">
      <c r="A34" s="2" t="s">
        <v>8</v>
      </c>
      <c r="B34" s="5">
        <f t="shared" si="0"/>
        <v>6.6122448979591848</v>
      </c>
    </row>
    <row r="35" spans="1:2">
      <c r="A35" s="2" t="s">
        <v>9</v>
      </c>
      <c r="B35" s="5">
        <f t="shared" si="0"/>
        <v>2.4693877551020416</v>
      </c>
    </row>
    <row r="36" spans="1:2">
      <c r="A36" s="2" t="s">
        <v>10</v>
      </c>
      <c r="B36" s="5">
        <f t="shared" si="0"/>
        <v>5.8979591836734686</v>
      </c>
    </row>
    <row r="37" spans="1:2">
      <c r="A37" s="2" t="s">
        <v>11</v>
      </c>
      <c r="B37" s="5">
        <f t="shared" si="0"/>
        <v>2.4693877551020416</v>
      </c>
    </row>
    <row r="38" spans="1:2">
      <c r="A38" s="2" t="s">
        <v>12</v>
      </c>
      <c r="B38" s="5">
        <f t="shared" si="0"/>
        <v>6.6122448979591848</v>
      </c>
    </row>
    <row r="39" spans="1:2">
      <c r="A39" s="2" t="s">
        <v>13</v>
      </c>
      <c r="B39" s="5">
        <f t="shared" si="0"/>
        <v>6.6122448979591848</v>
      </c>
    </row>
    <row r="40" spans="1:2">
      <c r="A40" s="2" t="s">
        <v>14</v>
      </c>
      <c r="B40" s="5">
        <f t="shared" si="0"/>
        <v>6.6122448979591848</v>
      </c>
    </row>
    <row r="41" spans="1:2">
      <c r="A41" s="2" t="s">
        <v>15</v>
      </c>
      <c r="B41" s="5">
        <f t="shared" si="0"/>
        <v>6.6122448979591848</v>
      </c>
    </row>
    <row r="42" spans="1:2">
      <c r="A42" s="2" t="s">
        <v>16</v>
      </c>
      <c r="B42" s="5">
        <f t="shared" si="0"/>
        <v>2.0408163265306118</v>
      </c>
    </row>
    <row r="43" spans="1:2">
      <c r="A43" s="2" t="s">
        <v>17</v>
      </c>
      <c r="B43" s="5">
        <f t="shared" si="0"/>
        <v>2.4693877551020416</v>
      </c>
    </row>
    <row r="44" spans="1:2">
      <c r="A44" s="2" t="s">
        <v>18</v>
      </c>
      <c r="B44" s="5">
        <f t="shared" si="0"/>
        <v>6.6122448979591848</v>
      </c>
    </row>
    <row r="45" spans="1:2">
      <c r="A45" s="2" t="s">
        <v>19</v>
      </c>
      <c r="B45" s="5">
        <f t="shared" si="0"/>
        <v>108.75510204081633</v>
      </c>
    </row>
    <row r="46" spans="1:2">
      <c r="A46" s="2" t="s">
        <v>20</v>
      </c>
      <c r="B46" s="5">
        <f t="shared" si="0"/>
        <v>5.8979591836734686</v>
      </c>
    </row>
    <row r="47" spans="1:2">
      <c r="A47" s="2" t="s">
        <v>21</v>
      </c>
      <c r="B47" s="5">
        <f>(B23-B$27)^2</f>
        <v>19.612244897959187</v>
      </c>
    </row>
    <row r="48" spans="1:2">
      <c r="A48" s="2" t="s">
        <v>22</v>
      </c>
      <c r="B48" s="5">
        <f t="shared" si="0"/>
        <v>2.4693877551020416</v>
      </c>
    </row>
    <row r="49" spans="1:2">
      <c r="A49" s="2" t="s">
        <v>23</v>
      </c>
      <c r="B49" s="5">
        <f t="shared" si="0"/>
        <v>29.469387755102044</v>
      </c>
    </row>
    <row r="50" spans="1:2">
      <c r="B50" s="5">
        <f>SUM(B29:B49)/21</f>
        <v>11.197278911564627</v>
      </c>
    </row>
    <row r="51" spans="1:2">
      <c r="A51" t="s">
        <v>34</v>
      </c>
      <c r="B51" s="5">
        <f>SQRT(B50)</f>
        <v>3.3462335410973076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101.28075767368851</v>
      </c>
    </row>
    <row r="54" spans="1:2">
      <c r="A54" s="2" t="s">
        <v>4</v>
      </c>
      <c r="B54">
        <f t="shared" ref="B54:B73" si="1">10*(B6-B$27)/B$51+100</f>
        <v>92.315453957868883</v>
      </c>
    </row>
    <row r="55" spans="1:2">
      <c r="A55" s="2" t="s">
        <v>5</v>
      </c>
      <c r="B55">
        <f t="shared" si="1"/>
        <v>101.28075767368851</v>
      </c>
    </row>
    <row r="56" spans="1:2">
      <c r="A56" s="2" t="s">
        <v>6</v>
      </c>
      <c r="B56">
        <f t="shared" si="1"/>
        <v>92.315453957868883</v>
      </c>
    </row>
    <row r="57" spans="1:2">
      <c r="A57" s="2" t="s">
        <v>7</v>
      </c>
      <c r="B57">
        <f t="shared" si="1"/>
        <v>98.292323101748636</v>
      </c>
    </row>
    <row r="58" spans="1:2">
      <c r="A58" s="2" t="s">
        <v>8</v>
      </c>
      <c r="B58">
        <f t="shared" si="1"/>
        <v>92.315453957868883</v>
      </c>
    </row>
    <row r="59" spans="1:2">
      <c r="A59" s="2" t="s">
        <v>9</v>
      </c>
      <c r="B59">
        <f t="shared" si="1"/>
        <v>95.303888529808759</v>
      </c>
    </row>
    <row r="60" spans="1:2">
      <c r="A60" s="2" t="s">
        <v>10</v>
      </c>
      <c r="B60">
        <f t="shared" si="1"/>
        <v>107.25762681756828</v>
      </c>
    </row>
    <row r="61" spans="1:2">
      <c r="A61" s="2" t="s">
        <v>11</v>
      </c>
      <c r="B61">
        <f t="shared" si="1"/>
        <v>95.303888529808759</v>
      </c>
    </row>
    <row r="62" spans="1:2">
      <c r="A62" s="2" t="s">
        <v>12</v>
      </c>
      <c r="B62">
        <f t="shared" si="1"/>
        <v>92.315453957868883</v>
      </c>
    </row>
    <row r="63" spans="1:2">
      <c r="A63" s="2" t="s">
        <v>13</v>
      </c>
      <c r="B63">
        <f t="shared" si="1"/>
        <v>92.315453957868883</v>
      </c>
    </row>
    <row r="64" spans="1:2">
      <c r="A64" s="2" t="s">
        <v>14</v>
      </c>
      <c r="B64">
        <f t="shared" si="1"/>
        <v>92.315453957868883</v>
      </c>
    </row>
    <row r="65" spans="1:2">
      <c r="A65" s="2" t="s">
        <v>15</v>
      </c>
      <c r="B65">
        <f t="shared" si="1"/>
        <v>92.315453957868883</v>
      </c>
    </row>
    <row r="66" spans="1:2">
      <c r="A66" s="2" t="s">
        <v>16</v>
      </c>
      <c r="B66">
        <f t="shared" si="1"/>
        <v>104.2691922456284</v>
      </c>
    </row>
    <row r="67" spans="1:2">
      <c r="A67" s="2" t="s">
        <v>17</v>
      </c>
      <c r="B67">
        <f t="shared" si="1"/>
        <v>95.303888529808759</v>
      </c>
    </row>
    <row r="68" spans="1:2">
      <c r="A68" s="2" t="s">
        <v>18</v>
      </c>
      <c r="B68">
        <f t="shared" si="1"/>
        <v>92.315453957868883</v>
      </c>
    </row>
    <row r="69" spans="1:2">
      <c r="A69" s="2" t="s">
        <v>19</v>
      </c>
      <c r="B69">
        <f t="shared" si="1"/>
        <v>131.16510339308732</v>
      </c>
    </row>
    <row r="70" spans="1:2">
      <c r="A70" s="2" t="s">
        <v>20</v>
      </c>
      <c r="B70">
        <f t="shared" si="1"/>
        <v>107.25762681756828</v>
      </c>
    </row>
    <row r="71" spans="1:2">
      <c r="A71" s="2" t="s">
        <v>21</v>
      </c>
      <c r="B71">
        <f t="shared" si="1"/>
        <v>113.23449596144803</v>
      </c>
    </row>
    <row r="72" spans="1:2">
      <c r="A72" s="2" t="s">
        <v>22</v>
      </c>
      <c r="B72">
        <f t="shared" si="1"/>
        <v>95.303888529808759</v>
      </c>
    </row>
    <row r="73" spans="1:2">
      <c r="A73" s="2" t="s">
        <v>23</v>
      </c>
      <c r="B73">
        <f t="shared" si="1"/>
        <v>116.22293053338792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113A8-3999-4A35-BFE9-E2397DD3423F}">
  <dimension ref="A1:B73"/>
  <sheetViews>
    <sheetView workbookViewId="0"/>
  </sheetViews>
  <sheetFormatPr defaultRowHeight="14.4"/>
  <cols>
    <col min="1" max="1" width="21.33203125" bestFit="1" customWidth="1"/>
    <col min="2" max="2" width="16.6640625" customWidth="1"/>
  </cols>
  <sheetData>
    <row r="1" spans="1:2" ht="26.4">
      <c r="A1" s="1" t="s">
        <v>0</v>
      </c>
      <c r="B1" s="1" t="s">
        <v>56</v>
      </c>
    </row>
    <row r="3" spans="1:2">
      <c r="A3" s="2" t="s">
        <v>30</v>
      </c>
      <c r="B3" s="3">
        <v>166524</v>
      </c>
    </row>
    <row r="4" spans="1:2">
      <c r="B4" s="3"/>
    </row>
    <row r="5" spans="1:2">
      <c r="A5" s="2" t="s">
        <v>3</v>
      </c>
      <c r="B5" s="3">
        <v>10986</v>
      </c>
    </row>
    <row r="6" spans="1:2">
      <c r="A6" s="2" t="s">
        <v>4</v>
      </c>
      <c r="B6" s="3">
        <v>3191</v>
      </c>
    </row>
    <row r="7" spans="1:2">
      <c r="A7" s="2" t="s">
        <v>5</v>
      </c>
      <c r="B7" s="3">
        <v>6299</v>
      </c>
    </row>
    <row r="8" spans="1:2">
      <c r="A8" s="2" t="s">
        <v>6</v>
      </c>
      <c r="B8" s="3">
        <v>5519</v>
      </c>
    </row>
    <row r="9" spans="1:2">
      <c r="A9" s="2" t="s">
        <v>7</v>
      </c>
      <c r="B9" s="3">
        <v>5281</v>
      </c>
    </row>
    <row r="10" spans="1:2">
      <c r="A10" s="2" t="s">
        <v>8</v>
      </c>
      <c r="B10" s="3">
        <v>2894</v>
      </c>
    </row>
    <row r="11" spans="1:2">
      <c r="A11" s="2" t="s">
        <v>9</v>
      </c>
      <c r="B11" s="3">
        <v>3140</v>
      </c>
    </row>
    <row r="12" spans="1:2">
      <c r="A12" s="2" t="s">
        <v>10</v>
      </c>
      <c r="B12" s="3">
        <v>13620</v>
      </c>
    </row>
    <row r="13" spans="1:2">
      <c r="A13" s="2" t="s">
        <v>11</v>
      </c>
      <c r="B13" s="3">
        <v>1368</v>
      </c>
    </row>
    <row r="14" spans="1:2">
      <c r="A14" s="2" t="s">
        <v>12</v>
      </c>
      <c r="B14" s="3">
        <v>1723</v>
      </c>
    </row>
    <row r="15" spans="1:2">
      <c r="A15" s="2" t="s">
        <v>13</v>
      </c>
      <c r="B15" s="3">
        <v>1498</v>
      </c>
    </row>
    <row r="16" spans="1:2">
      <c r="A16" s="2" t="s">
        <v>14</v>
      </c>
      <c r="B16" s="3">
        <v>3055</v>
      </c>
    </row>
    <row r="17" spans="1:2">
      <c r="A17" s="2" t="s">
        <v>15</v>
      </c>
      <c r="B17" s="3">
        <v>6013</v>
      </c>
    </row>
    <row r="18" spans="1:2">
      <c r="A18" s="2" t="s">
        <v>16</v>
      </c>
      <c r="B18" s="3">
        <v>8102</v>
      </c>
    </row>
    <row r="19" spans="1:2">
      <c r="A19" s="2" t="s">
        <v>17</v>
      </c>
      <c r="B19" s="3">
        <v>3215</v>
      </c>
    </row>
    <row r="20" spans="1:2">
      <c r="A20" s="2" t="s">
        <v>18</v>
      </c>
      <c r="B20" s="3">
        <v>3480</v>
      </c>
    </row>
    <row r="21" spans="1:2">
      <c r="A21" s="2" t="s">
        <v>19</v>
      </c>
      <c r="B21" s="3">
        <v>17204</v>
      </c>
    </row>
    <row r="22" spans="1:2">
      <c r="A22" s="2" t="s">
        <v>20</v>
      </c>
      <c r="B22" s="3">
        <v>12537</v>
      </c>
    </row>
    <row r="23" spans="1:2">
      <c r="A23" s="2" t="s">
        <v>21</v>
      </c>
      <c r="B23" s="3">
        <v>5072</v>
      </c>
    </row>
    <row r="24" spans="1:2">
      <c r="A24" s="2" t="s">
        <v>22</v>
      </c>
      <c r="B24" s="3">
        <v>4227</v>
      </c>
    </row>
    <row r="25" spans="1:2">
      <c r="A25" s="2" t="s">
        <v>23</v>
      </c>
      <c r="B25" s="3">
        <v>53321</v>
      </c>
    </row>
    <row r="27" spans="1:2">
      <c r="A27" t="s">
        <v>33</v>
      </c>
      <c r="B27" s="10">
        <f>SUM(B5:B25)/21</f>
        <v>8178.333333333333</v>
      </c>
    </row>
    <row r="28" spans="1:2">
      <c r="A28" t="s">
        <v>35</v>
      </c>
    </row>
    <row r="29" spans="1:2">
      <c r="A29" s="2" t="s">
        <v>3</v>
      </c>
      <c r="B29" s="5">
        <f>(B5-B$27)^2</f>
        <v>7882992.1111111129</v>
      </c>
    </row>
    <row r="30" spans="1:2">
      <c r="A30" s="2" t="s">
        <v>4</v>
      </c>
      <c r="B30" s="5">
        <f t="shared" ref="B30:B49" si="0">(B6-B$27)^2</f>
        <v>24873493.777777776</v>
      </c>
    </row>
    <row r="31" spans="1:2">
      <c r="A31" s="2" t="s">
        <v>5</v>
      </c>
      <c r="B31" s="5">
        <f t="shared" si="0"/>
        <v>3531893.7777777766</v>
      </c>
    </row>
    <row r="32" spans="1:2">
      <c r="A32" s="2" t="s">
        <v>6</v>
      </c>
      <c r="B32" s="5">
        <f t="shared" si="0"/>
        <v>7072053.7777777761</v>
      </c>
    </row>
    <row r="33" spans="1:2">
      <c r="A33" s="2" t="s">
        <v>7</v>
      </c>
      <c r="B33" s="5">
        <f t="shared" si="0"/>
        <v>8394540.4444444422</v>
      </c>
    </row>
    <row r="34" spans="1:2">
      <c r="A34" s="2" t="s">
        <v>8</v>
      </c>
      <c r="B34" s="5">
        <f t="shared" si="0"/>
        <v>27924178.777777776</v>
      </c>
    </row>
    <row r="35" spans="1:2">
      <c r="A35" s="2" t="s">
        <v>9</v>
      </c>
      <c r="B35" s="5">
        <f t="shared" si="0"/>
        <v>25384802.777777776</v>
      </c>
    </row>
    <row r="36" spans="1:2">
      <c r="A36" s="2" t="s">
        <v>10</v>
      </c>
      <c r="B36" s="5">
        <f t="shared" si="0"/>
        <v>29611736.111111116</v>
      </c>
    </row>
    <row r="37" spans="1:2">
      <c r="A37" s="2" t="s">
        <v>11</v>
      </c>
      <c r="B37" s="5">
        <f t="shared" si="0"/>
        <v>46380640.111111104</v>
      </c>
    </row>
    <row r="38" spans="1:2">
      <c r="A38" s="2" t="s">
        <v>12</v>
      </c>
      <c r="B38" s="5">
        <f t="shared" si="0"/>
        <v>41671328.44444444</v>
      </c>
    </row>
    <row r="39" spans="1:2">
      <c r="A39" s="2" t="s">
        <v>13</v>
      </c>
      <c r="B39" s="5">
        <f t="shared" si="0"/>
        <v>44626853.44444444</v>
      </c>
    </row>
    <row r="40" spans="1:2">
      <c r="A40" s="2" t="s">
        <v>14</v>
      </c>
      <c r="B40" s="5">
        <f t="shared" si="0"/>
        <v>26248544.44444444</v>
      </c>
    </row>
    <row r="41" spans="1:2">
      <c r="A41" s="2" t="s">
        <v>15</v>
      </c>
      <c r="B41" s="5">
        <f t="shared" si="0"/>
        <v>4688668.4444444431</v>
      </c>
    </row>
    <row r="42" spans="1:2">
      <c r="A42" s="2" t="s">
        <v>16</v>
      </c>
      <c r="B42" s="5">
        <f t="shared" si="0"/>
        <v>5826.7777777777319</v>
      </c>
    </row>
    <row r="43" spans="1:2">
      <c r="A43" s="2" t="s">
        <v>17</v>
      </c>
      <c r="B43" s="5">
        <f t="shared" si="0"/>
        <v>24634677.777777776</v>
      </c>
    </row>
    <row r="44" spans="1:2">
      <c r="A44" s="2" t="s">
        <v>18</v>
      </c>
      <c r="B44" s="5">
        <f t="shared" si="0"/>
        <v>22074336.111111108</v>
      </c>
    </row>
    <row r="45" spans="1:2">
      <c r="A45" s="2" t="s">
        <v>19</v>
      </c>
      <c r="B45" s="5">
        <f t="shared" si="0"/>
        <v>81462658.777777806</v>
      </c>
    </row>
    <row r="46" spans="1:2">
      <c r="A46" s="2" t="s">
        <v>20</v>
      </c>
      <c r="B46" s="5">
        <f t="shared" si="0"/>
        <v>18997975.111111112</v>
      </c>
    </row>
    <row r="47" spans="1:2">
      <c r="A47" s="2" t="s">
        <v>21</v>
      </c>
      <c r="B47" s="5">
        <f>(B23-B$27)^2</f>
        <v>9649306.7777777761</v>
      </c>
    </row>
    <row r="48" spans="1:2">
      <c r="A48" s="2" t="s">
        <v>22</v>
      </c>
      <c r="B48" s="5">
        <f t="shared" si="0"/>
        <v>15613035.111111108</v>
      </c>
    </row>
    <row r="49" spans="1:2">
      <c r="A49" s="2" t="s">
        <v>23</v>
      </c>
      <c r="B49" s="5">
        <f t="shared" si="0"/>
        <v>2037860353.7777777</v>
      </c>
    </row>
    <row r="50" spans="1:2">
      <c r="B50" s="5">
        <f>SUM(B29:B49)/21</f>
        <v>119456661.74603173</v>
      </c>
    </row>
    <row r="51" spans="1:2">
      <c r="A51" t="s">
        <v>34</v>
      </c>
      <c r="B51" s="5">
        <f>SQRT(B50)</f>
        <v>10929.623129185733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102.56885954207264</v>
      </c>
    </row>
    <row r="54" spans="1:2">
      <c r="A54" s="2" t="s">
        <v>4</v>
      </c>
      <c r="B54">
        <f t="shared" ref="B54:B73" si="1">10*(B6-B$27)/B$51+100</f>
        <v>95.436866144070891</v>
      </c>
    </row>
    <row r="55" spans="1:2">
      <c r="A55" s="2" t="s">
        <v>5</v>
      </c>
      <c r="B55">
        <f t="shared" si="1"/>
        <v>98.280514056962417</v>
      </c>
    </row>
    <row r="56" spans="1:2">
      <c r="A56" s="2" t="s">
        <v>6</v>
      </c>
      <c r="B56">
        <f t="shared" si="1"/>
        <v>97.566857244846787</v>
      </c>
    </row>
    <row r="57" spans="1:2">
      <c r="A57" s="2" t="s">
        <v>7</v>
      </c>
      <c r="B57">
        <f t="shared" si="1"/>
        <v>97.349100422688423</v>
      </c>
    </row>
    <row r="58" spans="1:2">
      <c r="A58" s="2" t="s">
        <v>8</v>
      </c>
      <c r="B58">
        <f t="shared" si="1"/>
        <v>95.165127588688392</v>
      </c>
    </row>
    <row r="59" spans="1:2">
      <c r="A59" s="2" t="s">
        <v>9</v>
      </c>
      <c r="B59">
        <f t="shared" si="1"/>
        <v>95.390203967894095</v>
      </c>
    </row>
    <row r="60" spans="1:2">
      <c r="A60" s="2" t="s">
        <v>10</v>
      </c>
      <c r="B60">
        <f t="shared" si="1"/>
        <v>104.97882369990928</v>
      </c>
    </row>
    <row r="61" spans="1:2">
      <c r="A61" s="2" t="s">
        <v>11</v>
      </c>
      <c r="B61">
        <f t="shared" si="1"/>
        <v>93.768922081908315</v>
      </c>
    </row>
    <row r="62" spans="1:2">
      <c r="A62" s="2" t="s">
        <v>12</v>
      </c>
      <c r="B62">
        <f t="shared" si="1"/>
        <v>94.093727425884026</v>
      </c>
    </row>
    <row r="63" spans="1:2">
      <c r="A63" s="2" t="s">
        <v>13</v>
      </c>
      <c r="B63">
        <f t="shared" si="1"/>
        <v>93.887864883927591</v>
      </c>
    </row>
    <row r="64" spans="1:2">
      <c r="A64" s="2" t="s">
        <v>14</v>
      </c>
      <c r="B64">
        <f t="shared" si="1"/>
        <v>95.312433674266103</v>
      </c>
    </row>
    <row r="65" spans="1:2">
      <c r="A65" s="2" t="s">
        <v>15</v>
      </c>
      <c r="B65">
        <f t="shared" si="1"/>
        <v>98.01883989252002</v>
      </c>
    </row>
    <row r="66" spans="1:2">
      <c r="A66" s="2" t="s">
        <v>16</v>
      </c>
      <c r="B66">
        <f t="shared" si="1"/>
        <v>99.930159226506632</v>
      </c>
    </row>
    <row r="67" spans="1:2">
      <c r="A67" s="2" t="s">
        <v>17</v>
      </c>
      <c r="B67">
        <f t="shared" si="1"/>
        <v>95.458824815212907</v>
      </c>
    </row>
    <row r="68" spans="1:2">
      <c r="A68" s="2" t="s">
        <v>18</v>
      </c>
      <c r="B68">
        <f t="shared" si="1"/>
        <v>95.701285142406036</v>
      </c>
    </row>
    <row r="69" spans="1:2">
      <c r="A69" s="2" t="s">
        <v>19</v>
      </c>
      <c r="B69">
        <f t="shared" si="1"/>
        <v>108.25798525711754</v>
      </c>
    </row>
    <row r="70" spans="1:2">
      <c r="A70" s="2" t="s">
        <v>20</v>
      </c>
      <c r="B70">
        <f t="shared" si="1"/>
        <v>103.98793866462566</v>
      </c>
    </row>
    <row r="71" spans="1:2">
      <c r="A71" s="2" t="s">
        <v>21</v>
      </c>
      <c r="B71">
        <f t="shared" si="1"/>
        <v>97.157876994826665</v>
      </c>
    </row>
    <row r="72" spans="1:2">
      <c r="A72" s="2" t="s">
        <v>22</v>
      </c>
      <c r="B72">
        <f t="shared" si="1"/>
        <v>96.38474878170139</v>
      </c>
    </row>
    <row r="73" spans="1:2">
      <c r="A73" s="2" t="s">
        <v>23</v>
      </c>
      <c r="B73">
        <f t="shared" si="1"/>
        <v>141.30304049196417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9966F-40CD-4843-AFF2-0005B3D9E400}">
  <dimension ref="A1:B73"/>
  <sheetViews>
    <sheetView workbookViewId="0"/>
  </sheetViews>
  <sheetFormatPr defaultRowHeight="14.4"/>
  <cols>
    <col min="1" max="2" width="21.33203125" bestFit="1" customWidth="1"/>
  </cols>
  <sheetData>
    <row r="1" spans="1:2">
      <c r="A1" s="1" t="s">
        <v>0</v>
      </c>
      <c r="B1" s="1" t="s">
        <v>57</v>
      </c>
    </row>
    <row r="3" spans="1:2">
      <c r="A3" s="2" t="s">
        <v>30</v>
      </c>
      <c r="B3" s="14">
        <v>162966</v>
      </c>
    </row>
    <row r="5" spans="1:2">
      <c r="A5" s="2" t="s">
        <v>3</v>
      </c>
      <c r="B5" s="14">
        <v>13975</v>
      </c>
    </row>
    <row r="6" spans="1:2">
      <c r="A6" s="2" t="s">
        <v>4</v>
      </c>
      <c r="B6" s="14">
        <v>8629</v>
      </c>
    </row>
    <row r="7" spans="1:2">
      <c r="A7" s="2" t="s">
        <v>5</v>
      </c>
      <c r="B7" s="14">
        <v>8774</v>
      </c>
    </row>
    <row r="8" spans="1:2">
      <c r="A8" s="2" t="s">
        <v>6</v>
      </c>
      <c r="B8" s="14">
        <v>6286</v>
      </c>
    </row>
    <row r="9" spans="1:2">
      <c r="A9" s="2" t="s">
        <v>7</v>
      </c>
      <c r="B9" s="14">
        <v>8158</v>
      </c>
    </row>
    <row r="10" spans="1:2">
      <c r="A10" s="2" t="s">
        <v>8</v>
      </c>
      <c r="B10" s="14">
        <v>9856</v>
      </c>
    </row>
    <row r="11" spans="1:2">
      <c r="A11" s="2" t="s">
        <v>9</v>
      </c>
      <c r="B11" s="14">
        <v>11068</v>
      </c>
    </row>
    <row r="12" spans="1:2">
      <c r="A12" s="2" t="s">
        <v>10</v>
      </c>
      <c r="B12" s="14">
        <v>3768</v>
      </c>
    </row>
    <row r="13" spans="1:2">
      <c r="A13" s="2" t="s">
        <v>11</v>
      </c>
      <c r="B13" s="14">
        <v>4930</v>
      </c>
    </row>
    <row r="14" spans="1:2">
      <c r="A14" s="2" t="s">
        <v>12</v>
      </c>
      <c r="B14" s="14">
        <v>6287</v>
      </c>
    </row>
    <row r="15" spans="1:2">
      <c r="A15" s="2" t="s">
        <v>13</v>
      </c>
      <c r="B15" s="14">
        <v>4953</v>
      </c>
    </row>
    <row r="16" spans="1:2">
      <c r="A16" s="2" t="s">
        <v>14</v>
      </c>
      <c r="B16" s="14">
        <v>7033</v>
      </c>
    </row>
    <row r="17" spans="1:2">
      <c r="A17" s="2" t="s">
        <v>15</v>
      </c>
      <c r="B17" s="14">
        <v>7757</v>
      </c>
    </row>
    <row r="18" spans="1:2">
      <c r="A18" s="2" t="s">
        <v>16</v>
      </c>
      <c r="B18" s="14">
        <v>11955</v>
      </c>
    </row>
    <row r="19" spans="1:2">
      <c r="A19" s="2" t="s">
        <v>17</v>
      </c>
      <c r="B19" s="14">
        <v>5385</v>
      </c>
    </row>
    <row r="20" spans="1:2">
      <c r="A20" s="2" t="s">
        <v>18</v>
      </c>
      <c r="B20" s="14">
        <v>7005</v>
      </c>
    </row>
    <row r="21" spans="1:2">
      <c r="A21" s="2" t="s">
        <v>19</v>
      </c>
      <c r="B21" s="14">
        <v>12901</v>
      </c>
    </row>
    <row r="22" spans="1:2">
      <c r="A22" s="2" t="s">
        <v>20</v>
      </c>
      <c r="B22" s="14">
        <v>5880</v>
      </c>
    </row>
    <row r="23" spans="1:2">
      <c r="A23" s="2" t="s">
        <v>21</v>
      </c>
      <c r="B23" s="14">
        <v>7985</v>
      </c>
    </row>
    <row r="24" spans="1:2">
      <c r="A24" s="2" t="s">
        <v>22</v>
      </c>
      <c r="B24" s="14">
        <v>4703</v>
      </c>
    </row>
    <row r="25" spans="1:2">
      <c r="A25" s="2" t="s">
        <v>23</v>
      </c>
      <c r="B25" s="14">
        <v>5604</v>
      </c>
    </row>
    <row r="27" spans="1:2">
      <c r="A27" t="s">
        <v>33</v>
      </c>
      <c r="B27" s="10">
        <f>SUM(B5:B25)/21</f>
        <v>7756.7619047619046</v>
      </c>
    </row>
    <row r="28" spans="1:2">
      <c r="A28" t="s">
        <v>35</v>
      </c>
    </row>
    <row r="29" spans="1:2">
      <c r="A29" s="2" t="s">
        <v>3</v>
      </c>
      <c r="B29" s="5">
        <f>(B5-B$27)^2</f>
        <v>38666485.0090703</v>
      </c>
    </row>
    <row r="30" spans="1:2">
      <c r="A30" s="2" t="s">
        <v>4</v>
      </c>
      <c r="B30" s="5">
        <f t="shared" ref="B30:B49" si="0">(B6-B$27)^2</f>
        <v>760799.29478458082</v>
      </c>
    </row>
    <row r="31" spans="1:2">
      <c r="A31" s="2" t="s">
        <v>5</v>
      </c>
      <c r="B31" s="5">
        <f t="shared" si="0"/>
        <v>1034773.3424036285</v>
      </c>
    </row>
    <row r="32" spans="1:2">
      <c r="A32" s="2" t="s">
        <v>6</v>
      </c>
      <c r="B32" s="5">
        <f t="shared" si="0"/>
        <v>2163140.5804988658</v>
      </c>
    </row>
    <row r="33" spans="1:2">
      <c r="A33" s="2" t="s">
        <v>7</v>
      </c>
      <c r="B33" s="5">
        <f t="shared" si="0"/>
        <v>160992.00907029491</v>
      </c>
    </row>
    <row r="34" spans="1:2">
      <c r="A34" s="2" t="s">
        <v>8</v>
      </c>
      <c r="B34" s="5">
        <f t="shared" si="0"/>
        <v>4406800.5804988667</v>
      </c>
    </row>
    <row r="35" spans="1:2">
      <c r="A35" s="2" t="s">
        <v>9</v>
      </c>
      <c r="B35" s="5">
        <f t="shared" si="0"/>
        <v>10964297.72335601</v>
      </c>
    </row>
    <row r="36" spans="1:2">
      <c r="A36" s="2" t="s">
        <v>10</v>
      </c>
      <c r="B36" s="5">
        <f t="shared" si="0"/>
        <v>15910221.532879816</v>
      </c>
    </row>
    <row r="37" spans="1:2">
      <c r="A37" s="2" t="s">
        <v>11</v>
      </c>
      <c r="B37" s="5">
        <f t="shared" si="0"/>
        <v>7990582.8662131513</v>
      </c>
    </row>
    <row r="38" spans="1:2">
      <c r="A38" s="2" t="s">
        <v>12</v>
      </c>
      <c r="B38" s="5">
        <f t="shared" si="0"/>
        <v>2160200.056689342</v>
      </c>
    </row>
    <row r="39" spans="1:2">
      <c r="A39" s="2" t="s">
        <v>13</v>
      </c>
      <c r="B39" s="5">
        <f t="shared" si="0"/>
        <v>7861080.8185941037</v>
      </c>
    </row>
    <row r="40" spans="1:2">
      <c r="A40" s="2" t="s">
        <v>14</v>
      </c>
      <c r="B40" s="5">
        <f t="shared" si="0"/>
        <v>523831.29478458024</v>
      </c>
    </row>
    <row r="41" spans="1:2">
      <c r="A41" s="2" t="s">
        <v>15</v>
      </c>
      <c r="B41" s="5">
        <f t="shared" si="0"/>
        <v>5.668934240371061E-2</v>
      </c>
    </row>
    <row r="42" spans="1:2">
      <c r="A42" s="2" t="s">
        <v>16</v>
      </c>
      <c r="B42" s="5">
        <f t="shared" si="0"/>
        <v>17625203.104308393</v>
      </c>
    </row>
    <row r="43" spans="1:2">
      <c r="A43" s="2" t="s">
        <v>17</v>
      </c>
      <c r="B43" s="5">
        <f t="shared" si="0"/>
        <v>5625254.5328798182</v>
      </c>
    </row>
    <row r="44" spans="1:2">
      <c r="A44" s="2" t="s">
        <v>18</v>
      </c>
      <c r="B44" s="5">
        <f t="shared" si="0"/>
        <v>565145.96145124687</v>
      </c>
    </row>
    <row r="45" spans="1:2">
      <c r="A45" s="2" t="s">
        <v>19</v>
      </c>
      <c r="B45" s="5">
        <f t="shared" si="0"/>
        <v>26463185.580498867</v>
      </c>
    </row>
    <row r="46" spans="1:2">
      <c r="A46" s="2" t="s">
        <v>20</v>
      </c>
      <c r="B46" s="5">
        <f t="shared" si="0"/>
        <v>3522235.2471655323</v>
      </c>
    </row>
    <row r="47" spans="1:2">
      <c r="A47" s="2" t="s">
        <v>21</v>
      </c>
      <c r="B47" s="5">
        <f>(B23-B$27)^2</f>
        <v>52092.628117913911</v>
      </c>
    </row>
    <row r="48" spans="1:2">
      <c r="A48" s="2" t="s">
        <v>22</v>
      </c>
      <c r="B48" s="5">
        <f t="shared" si="0"/>
        <v>9325461.7709750552</v>
      </c>
    </row>
    <row r="49" spans="1:2">
      <c r="A49" s="2" t="s">
        <v>23</v>
      </c>
      <c r="B49" s="5">
        <f t="shared" si="0"/>
        <v>4634383.8185941037</v>
      </c>
    </row>
    <row r="50" spans="1:2">
      <c r="B50" s="5">
        <f>SUM(B29:B49)/21</f>
        <v>7638865.1337868469</v>
      </c>
    </row>
    <row r="51" spans="1:2">
      <c r="A51" t="s">
        <v>34</v>
      </c>
      <c r="B51" s="5">
        <f>SQRT(B50)</f>
        <v>2763.8496944998378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122.49846693042902</v>
      </c>
    </row>
    <row r="54" spans="1:2">
      <c r="A54" s="2" t="s">
        <v>4</v>
      </c>
      <c r="B54">
        <f t="shared" ref="B54:B73" si="1">10*(B6-B$27)/B$51+100</f>
        <v>103.15588107766453</v>
      </c>
    </row>
    <row r="55" spans="1:2">
      <c r="A55" s="2" t="s">
        <v>5</v>
      </c>
      <c r="B55">
        <f t="shared" si="1"/>
        <v>103.68051163296772</v>
      </c>
    </row>
    <row r="56" spans="1:2">
      <c r="A56" s="2" t="s">
        <v>6</v>
      </c>
      <c r="B56">
        <f t="shared" si="1"/>
        <v>94.678574932317147</v>
      </c>
    </row>
    <row r="57" spans="1:2">
      <c r="A57" s="2" t="s">
        <v>7</v>
      </c>
      <c r="B57">
        <f t="shared" si="1"/>
        <v>101.45173630836935</v>
      </c>
    </row>
    <row r="58" spans="1:2">
      <c r="A58" s="2" t="s">
        <v>8</v>
      </c>
      <c r="B58">
        <f t="shared" si="1"/>
        <v>107.59534101805774</v>
      </c>
    </row>
    <row r="59" spans="1:2">
      <c r="A59" s="2" t="s">
        <v>9</v>
      </c>
      <c r="B59">
        <f t="shared" si="1"/>
        <v>111.98052883204025</v>
      </c>
    </row>
    <row r="60" spans="1:2">
      <c r="A60" s="2" t="s">
        <v>10</v>
      </c>
      <c r="B60">
        <f t="shared" si="1"/>
        <v>85.568093978845212</v>
      </c>
    </row>
    <row r="61" spans="1:2">
      <c r="A61" s="2" t="s">
        <v>11</v>
      </c>
      <c r="B61">
        <f t="shared" si="1"/>
        <v>89.772374704792142</v>
      </c>
    </row>
    <row r="62" spans="1:2">
      <c r="A62" s="2" t="s">
        <v>12</v>
      </c>
      <c r="B62">
        <f t="shared" si="1"/>
        <v>94.682193074077858</v>
      </c>
    </row>
    <row r="63" spans="1:2">
      <c r="A63" s="2" t="s">
        <v>13</v>
      </c>
      <c r="B63">
        <f t="shared" si="1"/>
        <v>89.855591965288511</v>
      </c>
    </row>
    <row r="64" spans="1:2">
      <c r="A64" s="2" t="s">
        <v>14</v>
      </c>
      <c r="B64">
        <f t="shared" si="1"/>
        <v>97.381326827568742</v>
      </c>
    </row>
    <row r="65" spans="1:2">
      <c r="A65" s="2" t="s">
        <v>15</v>
      </c>
      <c r="B65">
        <f t="shared" si="1"/>
        <v>100.00086146232398</v>
      </c>
    </row>
    <row r="66" spans="1:2">
      <c r="A66" s="2" t="s">
        <v>16</v>
      </c>
      <c r="B66">
        <f t="shared" si="1"/>
        <v>115.18982057379149</v>
      </c>
    </row>
    <row r="67" spans="1:2">
      <c r="A67" s="2" t="s">
        <v>17</v>
      </c>
      <c r="B67">
        <f t="shared" si="1"/>
        <v>91.418629205915948</v>
      </c>
    </row>
    <row r="68" spans="1:2">
      <c r="A68" s="2" t="s">
        <v>18</v>
      </c>
      <c r="B68">
        <f t="shared" si="1"/>
        <v>97.280018858268818</v>
      </c>
    </row>
    <row r="69" spans="1:2">
      <c r="A69" s="2" t="s">
        <v>19</v>
      </c>
      <c r="B69">
        <f t="shared" si="1"/>
        <v>118.6125826794247</v>
      </c>
    </row>
    <row r="70" spans="1:2">
      <c r="A70" s="2" t="s">
        <v>20</v>
      </c>
      <c r="B70">
        <f t="shared" si="1"/>
        <v>93.209609377468212</v>
      </c>
    </row>
    <row r="71" spans="1:2">
      <c r="A71" s="2" t="s">
        <v>21</v>
      </c>
      <c r="B71">
        <f t="shared" si="1"/>
        <v>100.82579778376623</v>
      </c>
    </row>
    <row r="72" spans="1:2">
      <c r="A72" s="2" t="s">
        <v>22</v>
      </c>
      <c r="B72">
        <f t="shared" si="1"/>
        <v>88.951056525110602</v>
      </c>
    </row>
    <row r="73" spans="1:2">
      <c r="A73" s="2" t="s">
        <v>23</v>
      </c>
      <c r="B73">
        <f t="shared" si="1"/>
        <v>92.2110022515118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1FB4A-C88C-4F29-BF45-F5C98088A578}">
  <dimension ref="A1:D73"/>
  <sheetViews>
    <sheetView workbookViewId="0"/>
  </sheetViews>
  <sheetFormatPr defaultRowHeight="14.4"/>
  <cols>
    <col min="1" max="1" width="21.33203125" bestFit="1" customWidth="1"/>
    <col min="2" max="2" width="26.44140625" customWidth="1"/>
    <col min="3" max="3" width="12" customWidth="1"/>
    <col min="4" max="4" width="24.109375" customWidth="1"/>
  </cols>
  <sheetData>
    <row r="1" spans="1:4" ht="39.6">
      <c r="A1" s="1" t="s">
        <v>0</v>
      </c>
      <c r="B1" s="1" t="s">
        <v>58</v>
      </c>
      <c r="C1" s="1" t="s">
        <v>25</v>
      </c>
      <c r="D1" s="9" t="s">
        <v>59</v>
      </c>
    </row>
    <row r="3" spans="1:4">
      <c r="A3" s="2" t="s">
        <v>30</v>
      </c>
      <c r="B3" s="3">
        <v>186244</v>
      </c>
      <c r="C3" s="3">
        <v>1503867</v>
      </c>
      <c r="D3">
        <f>B3/C3</f>
        <v>0.12384339838562852</v>
      </c>
    </row>
    <row r="4" spans="1:4">
      <c r="B4" s="3"/>
    </row>
    <row r="5" spans="1:4">
      <c r="A5" s="2" t="s">
        <v>3</v>
      </c>
      <c r="B5" s="3">
        <v>11941</v>
      </c>
      <c r="C5" s="3">
        <v>121778</v>
      </c>
      <c r="D5">
        <f>SUM(B5/C5)</f>
        <v>9.8055478000952559E-2</v>
      </c>
    </row>
    <row r="6" spans="1:4">
      <c r="A6" s="2" t="s">
        <v>4</v>
      </c>
      <c r="B6" s="3">
        <v>6652</v>
      </c>
      <c r="C6" s="3">
        <v>48321</v>
      </c>
      <c r="D6">
        <f t="shared" ref="D6:D25" si="0">SUM(B6/C6)</f>
        <v>0.13766271393390037</v>
      </c>
    </row>
    <row r="7" spans="1:4">
      <c r="A7" s="2" t="s">
        <v>5</v>
      </c>
      <c r="B7" s="3">
        <v>5423</v>
      </c>
      <c r="C7" s="3">
        <v>53120</v>
      </c>
      <c r="D7">
        <f t="shared" si="0"/>
        <v>0.10208960843373494</v>
      </c>
    </row>
    <row r="8" spans="1:4">
      <c r="A8" s="2" t="s">
        <v>6</v>
      </c>
      <c r="B8" s="3">
        <v>5219</v>
      </c>
      <c r="C8" s="3">
        <v>42452</v>
      </c>
      <c r="D8">
        <f t="shared" si="0"/>
        <v>0.12293884858192783</v>
      </c>
    </row>
    <row r="9" spans="1:4">
      <c r="A9" s="2" t="s">
        <v>7</v>
      </c>
      <c r="B9" s="3">
        <v>7898</v>
      </c>
      <c r="C9" s="3">
        <v>65510</v>
      </c>
      <c r="D9">
        <f t="shared" si="0"/>
        <v>0.12056174629827507</v>
      </c>
    </row>
    <row r="10" spans="1:4">
      <c r="A10" s="2" t="s">
        <v>8</v>
      </c>
      <c r="B10" s="3">
        <v>3669</v>
      </c>
      <c r="C10" s="3">
        <v>42173</v>
      </c>
      <c r="D10">
        <f t="shared" si="0"/>
        <v>8.6998790695468661E-2</v>
      </c>
    </row>
    <row r="11" spans="1:4">
      <c r="A11" s="2" t="s">
        <v>9</v>
      </c>
      <c r="B11" s="3">
        <v>3876</v>
      </c>
      <c r="C11" s="3">
        <v>42302</v>
      </c>
      <c r="D11">
        <f t="shared" si="0"/>
        <v>9.1626873433880193E-2</v>
      </c>
    </row>
    <row r="12" spans="1:4">
      <c r="A12" s="2" t="s">
        <v>10</v>
      </c>
      <c r="B12" s="3">
        <v>16209</v>
      </c>
      <c r="C12" s="3">
        <v>115523</v>
      </c>
      <c r="D12">
        <f t="shared" si="0"/>
        <v>0.1403097218735663</v>
      </c>
    </row>
    <row r="13" spans="1:4">
      <c r="A13" s="2" t="s">
        <v>11</v>
      </c>
      <c r="B13" s="3">
        <v>2334</v>
      </c>
      <c r="C13" s="3">
        <v>14665</v>
      </c>
      <c r="D13">
        <f t="shared" si="0"/>
        <v>0.1591544493692465</v>
      </c>
    </row>
    <row r="14" spans="1:4">
      <c r="A14" s="2" t="s">
        <v>12</v>
      </c>
      <c r="B14" s="3">
        <v>3523</v>
      </c>
      <c r="C14" s="3">
        <v>24084</v>
      </c>
      <c r="D14">
        <f t="shared" si="0"/>
        <v>0.14627968775950839</v>
      </c>
    </row>
    <row r="15" spans="1:4">
      <c r="A15" s="2" t="s">
        <v>13</v>
      </c>
      <c r="B15" s="3">
        <v>2851</v>
      </c>
      <c r="C15" s="3">
        <v>21948</v>
      </c>
      <c r="D15">
        <f t="shared" si="0"/>
        <v>0.12989794058684162</v>
      </c>
    </row>
    <row r="16" spans="1:4">
      <c r="A16" s="2" t="s">
        <v>14</v>
      </c>
      <c r="B16" s="3">
        <v>5734</v>
      </c>
      <c r="C16" s="3">
        <v>41804</v>
      </c>
      <c r="D16">
        <f t="shared" si="0"/>
        <v>0.13716390776002296</v>
      </c>
    </row>
    <row r="17" spans="1:4">
      <c r="A17" s="2" t="s">
        <v>15</v>
      </c>
      <c r="B17" s="3">
        <v>9552</v>
      </c>
      <c r="C17" s="3">
        <v>52753</v>
      </c>
      <c r="D17">
        <f t="shared" si="0"/>
        <v>0.18107027088506814</v>
      </c>
    </row>
    <row r="18" spans="1:4">
      <c r="A18" s="2" t="s">
        <v>16</v>
      </c>
      <c r="B18" s="3">
        <v>10395</v>
      </c>
      <c r="C18" s="3">
        <v>95300</v>
      </c>
      <c r="D18">
        <f t="shared" si="0"/>
        <v>0.10907660020986359</v>
      </c>
    </row>
    <row r="19" spans="1:4">
      <c r="A19" s="2" t="s">
        <v>17</v>
      </c>
      <c r="B19" s="3">
        <v>5325</v>
      </c>
      <c r="C19" s="3">
        <v>31980</v>
      </c>
      <c r="D19">
        <f t="shared" si="0"/>
        <v>0.16651031894934334</v>
      </c>
    </row>
    <row r="20" spans="1:4">
      <c r="A20" s="2" t="s">
        <v>18</v>
      </c>
      <c r="B20" s="3">
        <v>6084</v>
      </c>
      <c r="C20" s="3">
        <v>48894</v>
      </c>
      <c r="D20">
        <f t="shared" si="0"/>
        <v>0.12443244569885875</v>
      </c>
    </row>
    <row r="21" spans="1:4">
      <c r="A21" s="2" t="s">
        <v>19</v>
      </c>
      <c r="B21" s="3">
        <v>23321</v>
      </c>
      <c r="C21" s="3">
        <v>149412</v>
      </c>
      <c r="D21">
        <f t="shared" si="0"/>
        <v>0.15608518726742163</v>
      </c>
    </row>
    <row r="22" spans="1:4">
      <c r="A22" s="2" t="s">
        <v>20</v>
      </c>
      <c r="B22" s="3">
        <v>15308</v>
      </c>
      <c r="C22" s="3">
        <v>82896</v>
      </c>
      <c r="D22">
        <f t="shared" si="0"/>
        <v>0.18466512256321174</v>
      </c>
    </row>
    <row r="23" spans="1:4">
      <c r="A23" s="2" t="s">
        <v>21</v>
      </c>
      <c r="B23" s="3">
        <v>7239</v>
      </c>
      <c r="C23" s="3">
        <v>44443</v>
      </c>
      <c r="D23">
        <f t="shared" si="0"/>
        <v>0.16288279369079495</v>
      </c>
    </row>
    <row r="24" spans="1:4">
      <c r="A24" s="2" t="s">
        <v>22</v>
      </c>
      <c r="B24" s="3">
        <v>3587</v>
      </c>
      <c r="C24" s="3">
        <v>42253</v>
      </c>
      <c r="D24">
        <f t="shared" si="0"/>
        <v>8.4893380351691E-2</v>
      </c>
    </row>
    <row r="25" spans="1:4">
      <c r="A25" s="2" t="s">
        <v>23</v>
      </c>
      <c r="B25" s="3">
        <v>30104</v>
      </c>
      <c r="C25" s="3">
        <v>322256</v>
      </c>
      <c r="D25">
        <f t="shared" si="0"/>
        <v>9.3416414279330715E-2</v>
      </c>
    </row>
    <row r="27" spans="1:4">
      <c r="C27" t="s">
        <v>33</v>
      </c>
      <c r="D27" s="10">
        <f>SUM(D5:D25)/21</f>
        <v>0.1302748714582338</v>
      </c>
    </row>
    <row r="28" spans="1:4">
      <c r="C28" t="s">
        <v>35</v>
      </c>
    </row>
    <row r="29" spans="1:4">
      <c r="C29" s="2" t="s">
        <v>3</v>
      </c>
      <c r="D29" s="5">
        <f>(D5-D$27)^2</f>
        <v>1.0380893147550971E-3</v>
      </c>
    </row>
    <row r="30" spans="1:4" ht="27">
      <c r="C30" s="2" t="s">
        <v>4</v>
      </c>
      <c r="D30" s="5">
        <f t="shared" ref="D30:D49" si="1">(D6-D$27)^2</f>
        <v>5.4580216445263116E-5</v>
      </c>
    </row>
    <row r="31" spans="1:4" ht="27">
      <c r="C31" s="2" t="s">
        <v>5</v>
      </c>
      <c r="D31" s="5">
        <f t="shared" si="1"/>
        <v>7.9440905176018277E-4</v>
      </c>
    </row>
    <row r="32" spans="1:4">
      <c r="C32" s="2" t="s">
        <v>6</v>
      </c>
      <c r="D32" s="5">
        <f t="shared" si="1"/>
        <v>5.3817231641684516E-5</v>
      </c>
    </row>
    <row r="33" spans="3:4">
      <c r="C33" s="2" t="s">
        <v>7</v>
      </c>
      <c r="D33" s="5">
        <f t="shared" si="1"/>
        <v>9.43448003730233E-5</v>
      </c>
    </row>
    <row r="34" spans="3:4" ht="27">
      <c r="C34" s="2" t="s">
        <v>8</v>
      </c>
      <c r="D34" s="5">
        <f t="shared" si="1"/>
        <v>1.8728191661853708E-3</v>
      </c>
    </row>
    <row r="35" spans="3:4" ht="27">
      <c r="C35" s="2" t="s">
        <v>9</v>
      </c>
      <c r="D35" s="5">
        <f t="shared" si="1"/>
        <v>1.4936677512904402E-3</v>
      </c>
    </row>
    <row r="36" spans="3:4" ht="27">
      <c r="C36" s="2" t="s">
        <v>10</v>
      </c>
      <c r="D36" s="5">
        <f t="shared" si="1"/>
        <v>1.006982228580989E-4</v>
      </c>
    </row>
    <row r="37" spans="3:4">
      <c r="C37" s="2" t="s">
        <v>11</v>
      </c>
      <c r="D37" s="5">
        <f t="shared" si="1"/>
        <v>8.3403002031825265E-4</v>
      </c>
    </row>
    <row r="38" spans="3:4" ht="27">
      <c r="C38" s="2" t="s">
        <v>12</v>
      </c>
      <c r="D38" s="5">
        <f t="shared" si="1"/>
        <v>2.5615414483754498E-4</v>
      </c>
    </row>
    <row r="39" spans="3:4" ht="27">
      <c r="C39" s="2" t="s">
        <v>13</v>
      </c>
      <c r="D39" s="5">
        <f t="shared" si="1"/>
        <v>1.4207688180846677E-7</v>
      </c>
    </row>
    <row r="40" spans="3:4" ht="27">
      <c r="C40" s="2" t="s">
        <v>14</v>
      </c>
      <c r="D40" s="5">
        <f t="shared" si="1"/>
        <v>4.7458821167368924E-5</v>
      </c>
    </row>
    <row r="41" spans="3:4">
      <c r="C41" s="2" t="s">
        <v>15</v>
      </c>
      <c r="D41" s="5">
        <f t="shared" si="1"/>
        <v>2.580172602931642E-3</v>
      </c>
    </row>
    <row r="42" spans="3:4" ht="27">
      <c r="C42" s="2" t="s">
        <v>16</v>
      </c>
      <c r="D42" s="5">
        <f t="shared" si="1"/>
        <v>4.4936670391947884E-4</v>
      </c>
    </row>
    <row r="43" spans="3:4" ht="27">
      <c r="C43" s="2" t="s">
        <v>17</v>
      </c>
      <c r="D43" s="5">
        <f t="shared" si="1"/>
        <v>1.3130076548809571E-3</v>
      </c>
    </row>
    <row r="44" spans="3:4" ht="27">
      <c r="C44" s="2" t="s">
        <v>18</v>
      </c>
      <c r="D44" s="5">
        <f t="shared" si="1"/>
        <v>3.4133938753809097E-5</v>
      </c>
    </row>
    <row r="45" spans="3:4" ht="27">
      <c r="C45" s="2" t="s">
        <v>19</v>
      </c>
      <c r="D45" s="5">
        <f t="shared" si="1"/>
        <v>6.6617240217001108E-4</v>
      </c>
    </row>
    <row r="46" spans="3:4">
      <c r="C46" s="2" t="s">
        <v>20</v>
      </c>
      <c r="D46" s="5">
        <f t="shared" si="1"/>
        <v>2.9582994152625545E-3</v>
      </c>
    </row>
    <row r="47" spans="3:4" ht="27">
      <c r="C47" s="2" t="s">
        <v>21</v>
      </c>
      <c r="D47" s="5">
        <f>(D23-D$27)^2</f>
        <v>1.0632765923247556E-3</v>
      </c>
    </row>
    <row r="48" spans="3:4">
      <c r="C48" s="2" t="s">
        <v>22</v>
      </c>
      <c r="D48" s="5">
        <f t="shared" si="1"/>
        <v>2.0594797350532231E-3</v>
      </c>
    </row>
    <row r="49" spans="3:4">
      <c r="C49" s="2" t="s">
        <v>23</v>
      </c>
      <c r="D49" s="5">
        <f t="shared" si="1"/>
        <v>1.3585458656090322E-3</v>
      </c>
    </row>
    <row r="50" spans="3:4">
      <c r="D50" s="5">
        <f>SUM(D29:D49)/21</f>
        <v>9.1060312997236182E-4</v>
      </c>
    </row>
    <row r="51" spans="3:4">
      <c r="C51" t="s">
        <v>34</v>
      </c>
      <c r="D51" s="5">
        <f>SQRT(D50)</f>
        <v>3.0176201384076853E-2</v>
      </c>
    </row>
    <row r="52" spans="3:4">
      <c r="C52" t="s">
        <v>37</v>
      </c>
      <c r="D52" s="5"/>
    </row>
    <row r="53" spans="3:4">
      <c r="C53" s="2" t="s">
        <v>3</v>
      </c>
      <c r="D53">
        <f>10*(D5-D$27)/D$51+100</f>
        <v>89.322912765858419</v>
      </c>
    </row>
    <row r="54" spans="3:4" ht="27">
      <c r="C54" s="2" t="s">
        <v>4</v>
      </c>
      <c r="D54">
        <f t="shared" ref="D54:D73" si="2">10*(D6-D$27)/D$51+100</f>
        <v>102.44823474685748</v>
      </c>
    </row>
    <row r="55" spans="3:4" ht="27">
      <c r="C55" s="2" t="s">
        <v>5</v>
      </c>
      <c r="D55">
        <f t="shared" si="2"/>
        <v>90.659771034212596</v>
      </c>
    </row>
    <row r="56" spans="3:4">
      <c r="C56" s="2" t="s">
        <v>6</v>
      </c>
      <c r="D56">
        <f t="shared" si="2"/>
        <v>97.568937593259506</v>
      </c>
    </row>
    <row r="57" spans="3:4">
      <c r="C57" s="2" t="s">
        <v>7</v>
      </c>
      <c r="D57">
        <f t="shared" si="2"/>
        <v>96.781196865592207</v>
      </c>
    </row>
    <row r="58" spans="3:4" ht="27">
      <c r="C58" s="2" t="s">
        <v>8</v>
      </c>
      <c r="D58">
        <f t="shared" si="2"/>
        <v>85.658870640490647</v>
      </c>
    </row>
    <row r="59" spans="3:4" ht="27">
      <c r="C59" s="2" t="s">
        <v>9</v>
      </c>
      <c r="D59">
        <f t="shared" si="2"/>
        <v>87.192556964858042</v>
      </c>
    </row>
    <row r="60" spans="3:4" ht="27">
      <c r="C60" s="2" t="s">
        <v>10</v>
      </c>
      <c r="D60">
        <f t="shared" si="2"/>
        <v>103.32541869256865</v>
      </c>
    </row>
    <row r="61" spans="3:4">
      <c r="C61" s="2" t="s">
        <v>11</v>
      </c>
      <c r="D61">
        <f t="shared" si="2"/>
        <v>109.5703158735717</v>
      </c>
    </row>
    <row r="62" spans="3:4" ht="27">
      <c r="C62" s="2" t="s">
        <v>12</v>
      </c>
      <c r="D62">
        <f t="shared" si="2"/>
        <v>105.30378760983479</v>
      </c>
    </row>
    <row r="63" spans="3:4" ht="27">
      <c r="C63" s="2" t="s">
        <v>13</v>
      </c>
      <c r="D63">
        <f t="shared" si="2"/>
        <v>99.875090019915135</v>
      </c>
    </row>
    <row r="64" spans="3:4" ht="27">
      <c r="C64" s="2" t="s">
        <v>14</v>
      </c>
      <c r="D64">
        <f t="shared" si="2"/>
        <v>102.28293687933311</v>
      </c>
    </row>
    <row r="65" spans="3:4">
      <c r="C65" s="2" t="s">
        <v>15</v>
      </c>
      <c r="D65">
        <f t="shared" si="2"/>
        <v>116.83293360231804</v>
      </c>
    </row>
    <row r="66" spans="3:4" ht="27">
      <c r="C66" s="2" t="s">
        <v>16</v>
      </c>
      <c r="D66">
        <f t="shared" si="2"/>
        <v>92.975169081567714</v>
      </c>
    </row>
    <row r="67" spans="3:4" ht="27">
      <c r="C67" s="2" t="s">
        <v>17</v>
      </c>
      <c r="D67">
        <f t="shared" si="2"/>
        <v>112.00795521938358</v>
      </c>
    </row>
    <row r="68" spans="3:4" ht="27">
      <c r="C68" s="2" t="s">
        <v>18</v>
      </c>
      <c r="D68">
        <f t="shared" si="2"/>
        <v>98.063896219072177</v>
      </c>
    </row>
    <row r="69" spans="3:4" ht="27">
      <c r="C69" s="2" t="s">
        <v>19</v>
      </c>
      <c r="D69">
        <f t="shared" si="2"/>
        <v>108.5532023996921</v>
      </c>
    </row>
    <row r="70" spans="3:4">
      <c r="C70" s="2" t="s">
        <v>20</v>
      </c>
      <c r="D70">
        <f t="shared" si="2"/>
        <v>118.02422061435412</v>
      </c>
    </row>
    <row r="71" spans="3:4" ht="27">
      <c r="C71" s="2" t="s">
        <v>21</v>
      </c>
      <c r="D71">
        <f t="shared" si="2"/>
        <v>110.80584060847613</v>
      </c>
    </row>
    <row r="72" spans="3:4">
      <c r="C72" s="2" t="s">
        <v>22</v>
      </c>
      <c r="D72">
        <f t="shared" si="2"/>
        <v>84.961165082067168</v>
      </c>
    </row>
    <row r="73" spans="3:4">
      <c r="C73" s="2" t="s">
        <v>23</v>
      </c>
      <c r="D73">
        <f t="shared" si="2"/>
        <v>87.785587486716508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48027-2BCD-4C69-85EB-F19BD748D551}">
  <dimension ref="A1:B73"/>
  <sheetViews>
    <sheetView workbookViewId="0"/>
  </sheetViews>
  <sheetFormatPr defaultRowHeight="14.4"/>
  <cols>
    <col min="1" max="1" width="21.33203125" bestFit="1" customWidth="1"/>
    <col min="2" max="2" width="21.44140625" customWidth="1"/>
  </cols>
  <sheetData>
    <row r="1" spans="1:2" ht="26.4">
      <c r="A1" s="1" t="s">
        <v>0</v>
      </c>
      <c r="B1" s="1" t="s">
        <v>60</v>
      </c>
    </row>
    <row r="3" spans="1:2">
      <c r="A3" s="2" t="s">
        <v>30</v>
      </c>
      <c r="B3" s="15">
        <v>61.693340972794303</v>
      </c>
    </row>
    <row r="4" spans="1:2">
      <c r="B4" s="15"/>
    </row>
    <row r="5" spans="1:2">
      <c r="A5" s="2" t="s">
        <v>3</v>
      </c>
      <c r="B5" s="15">
        <v>46.904544031784397</v>
      </c>
    </row>
    <row r="6" spans="1:2">
      <c r="A6" s="2" t="s">
        <v>4</v>
      </c>
      <c r="B6" s="15">
        <v>40.271843797757001</v>
      </c>
    </row>
    <row r="7" spans="1:2">
      <c r="A7" s="2" t="s">
        <v>5</v>
      </c>
      <c r="B7" s="15">
        <v>42.826827952259698</v>
      </c>
    </row>
    <row r="8" spans="1:2">
      <c r="A8" s="2" t="s">
        <v>6</v>
      </c>
      <c r="B8" s="15">
        <v>44.965082769634499</v>
      </c>
    </row>
    <row r="9" spans="1:2">
      <c r="A9" s="2" t="s">
        <v>7</v>
      </c>
      <c r="B9" s="15">
        <v>52.506708366548402</v>
      </c>
    </row>
    <row r="10" spans="1:2">
      <c r="A10" s="2" t="s">
        <v>8</v>
      </c>
      <c r="B10" s="15">
        <v>46.838722247177202</v>
      </c>
    </row>
    <row r="11" spans="1:2">
      <c r="A11" s="2" t="s">
        <v>9</v>
      </c>
      <c r="B11" s="15">
        <v>41.1727437212555</v>
      </c>
    </row>
    <row r="12" spans="1:2">
      <c r="A12" s="2" t="s">
        <v>10</v>
      </c>
      <c r="B12" s="15">
        <v>75.348469724521493</v>
      </c>
    </row>
    <row r="13" spans="1:2">
      <c r="A13" s="2" t="s">
        <v>11</v>
      </c>
      <c r="B13" s="15">
        <v>48.117251283641501</v>
      </c>
    </row>
    <row r="14" spans="1:2">
      <c r="A14" s="2" t="s">
        <v>12</v>
      </c>
      <c r="B14" s="15">
        <v>33.431380959355899</v>
      </c>
    </row>
    <row r="15" spans="1:2">
      <c r="A15" s="2" t="s">
        <v>13</v>
      </c>
      <c r="B15" s="15">
        <v>34.490507745695098</v>
      </c>
    </row>
    <row r="16" spans="1:2">
      <c r="A16" s="2" t="s">
        <v>14</v>
      </c>
      <c r="B16" s="15">
        <v>34.685885630141101</v>
      </c>
    </row>
    <row r="17" spans="1:2">
      <c r="A17" s="2" t="s">
        <v>15</v>
      </c>
      <c r="B17" s="15">
        <v>51.176771324718203</v>
      </c>
    </row>
    <row r="18" spans="1:2">
      <c r="A18" s="2" t="s">
        <v>16</v>
      </c>
      <c r="B18" s="15">
        <v>47.043214648409403</v>
      </c>
    </row>
    <row r="19" spans="1:2">
      <c r="A19" s="2" t="s">
        <v>17</v>
      </c>
      <c r="B19" s="15">
        <v>50.386965513609603</v>
      </c>
    </row>
    <row r="20" spans="1:2">
      <c r="A20" s="2" t="s">
        <v>18</v>
      </c>
      <c r="B20" s="15">
        <v>36.1746090252256</v>
      </c>
    </row>
    <row r="21" spans="1:2">
      <c r="A21" s="2" t="s">
        <v>19</v>
      </c>
      <c r="B21" s="15">
        <v>47.438948305973</v>
      </c>
    </row>
    <row r="22" spans="1:2">
      <c r="A22" s="2" t="s">
        <v>20</v>
      </c>
      <c r="B22" s="15">
        <v>77.115138002133094</v>
      </c>
    </row>
    <row r="23" spans="1:2">
      <c r="A23" s="2" t="s">
        <v>21</v>
      </c>
      <c r="B23" s="15">
        <v>65.2279298263648</v>
      </c>
    </row>
    <row r="24" spans="1:2">
      <c r="A24" s="2" t="s">
        <v>22</v>
      </c>
      <c r="B24" s="15">
        <v>51.648630631706801</v>
      </c>
    </row>
    <row r="25" spans="1:2">
      <c r="A25" s="2" t="s">
        <v>23</v>
      </c>
      <c r="B25" s="15">
        <v>108.151130040081</v>
      </c>
    </row>
    <row r="27" spans="1:2">
      <c r="A27" t="s">
        <v>33</v>
      </c>
      <c r="B27" s="10">
        <f>SUM(B5:B25)/21</f>
        <v>51.234443121333015</v>
      </c>
    </row>
    <row r="28" spans="1:2">
      <c r="A28" t="s">
        <v>35</v>
      </c>
    </row>
    <row r="29" spans="1:2">
      <c r="A29" s="2" t="s">
        <v>3</v>
      </c>
      <c r="B29" s="5">
        <f>(B5-B$27)^2</f>
        <v>18.748026125673956</v>
      </c>
    </row>
    <row r="30" spans="1:2">
      <c r="A30" s="2" t="s">
        <v>4</v>
      </c>
      <c r="B30" s="5">
        <f t="shared" ref="B30:B49" si="0">(B6-B$27)^2</f>
        <v>120.17858392926929</v>
      </c>
    </row>
    <row r="31" spans="1:2">
      <c r="A31" s="2" t="s">
        <v>5</v>
      </c>
      <c r="B31" s="5">
        <f t="shared" si="0"/>
        <v>70.687992831231739</v>
      </c>
    </row>
    <row r="32" spans="1:2">
      <c r="A32" s="2" t="s">
        <v>6</v>
      </c>
      <c r="B32" s="5">
        <f t="shared" si="0"/>
        <v>39.304879219449347</v>
      </c>
    </row>
    <row r="33" spans="1:2">
      <c r="A33" s="2" t="s">
        <v>7</v>
      </c>
      <c r="B33" s="5">
        <f t="shared" si="0"/>
        <v>1.6186588541829678</v>
      </c>
    </row>
    <row r="34" spans="1:2">
      <c r="A34" s="2" t="s">
        <v>8</v>
      </c>
      <c r="B34" s="5">
        <f t="shared" si="0"/>
        <v>19.322362003489147</v>
      </c>
    </row>
    <row r="35" spans="1:2">
      <c r="A35" s="2" t="s">
        <v>9</v>
      </c>
      <c r="B35" s="5">
        <f t="shared" si="0"/>
        <v>101.23779481752022</v>
      </c>
    </row>
    <row r="36" spans="1:2">
      <c r="A36" s="2" t="s">
        <v>10</v>
      </c>
      <c r="B36" s="5">
        <f t="shared" si="0"/>
        <v>581.4862790192816</v>
      </c>
    </row>
    <row r="37" spans="1:2">
      <c r="A37" s="2" t="s">
        <v>11</v>
      </c>
      <c r="B37" s="5">
        <f t="shared" si="0"/>
        <v>9.7168849529706005</v>
      </c>
    </row>
    <row r="38" spans="1:2">
      <c r="A38" s="2" t="s">
        <v>12</v>
      </c>
      <c r="B38" s="5">
        <f t="shared" si="0"/>
        <v>316.94902234322132</v>
      </c>
    </row>
    <row r="39" spans="1:2">
      <c r="A39" s="2" t="s">
        <v>13</v>
      </c>
      <c r="B39" s="5">
        <f t="shared" si="0"/>
        <v>280.35937186353891</v>
      </c>
    </row>
    <row r="40" spans="1:2">
      <c r="A40" s="2" t="s">
        <v>14</v>
      </c>
      <c r="B40" s="5">
        <f t="shared" si="0"/>
        <v>273.85475503928404</v>
      </c>
    </row>
    <row r="41" spans="1:2">
      <c r="A41" s="2" t="s">
        <v>15</v>
      </c>
      <c r="B41" s="5">
        <f t="shared" si="0"/>
        <v>3.326036124780283E-3</v>
      </c>
    </row>
    <row r="42" spans="1:2">
      <c r="A42" s="2" t="s">
        <v>16</v>
      </c>
      <c r="B42" s="5">
        <f t="shared" si="0"/>
        <v>17.566396112245592</v>
      </c>
    </row>
    <row r="43" spans="1:2">
      <c r="A43" s="2" t="s">
        <v>17</v>
      </c>
      <c r="B43" s="5">
        <f t="shared" si="0"/>
        <v>0.71821829559259831</v>
      </c>
    </row>
    <row r="44" spans="1:2">
      <c r="A44" s="2" t="s">
        <v>18</v>
      </c>
      <c r="B44" s="5">
        <f t="shared" si="0"/>
        <v>226.79860300227946</v>
      </c>
    </row>
    <row r="45" spans="1:2">
      <c r="A45" s="2" t="s">
        <v>19</v>
      </c>
      <c r="B45" s="5">
        <f t="shared" si="0"/>
        <v>14.40578089342476</v>
      </c>
    </row>
    <row r="46" spans="1:2">
      <c r="A46" s="2" t="s">
        <v>20</v>
      </c>
      <c r="B46" s="5">
        <f t="shared" si="0"/>
        <v>669.81036751307136</v>
      </c>
    </row>
    <row r="47" spans="1:2">
      <c r="A47" s="2" t="s">
        <v>21</v>
      </c>
      <c r="B47" s="5">
        <f>(B23-B$27)^2</f>
        <v>195.81767016390131</v>
      </c>
    </row>
    <row r="48" spans="1:2">
      <c r="A48" s="2" t="s">
        <v>22</v>
      </c>
      <c r="B48" s="5">
        <f t="shared" si="0"/>
        <v>0.17155129374963507</v>
      </c>
    </row>
    <row r="49" spans="1:2">
      <c r="A49" s="2" t="s">
        <v>23</v>
      </c>
      <c r="B49" s="5">
        <f t="shared" si="0"/>
        <v>3239.5092498067779</v>
      </c>
    </row>
    <row r="50" spans="1:2">
      <c r="B50" s="5">
        <f>SUM(B29:B49)/21</f>
        <v>295.1555130531562</v>
      </c>
    </row>
    <row r="51" spans="1:2">
      <c r="A51" t="s">
        <v>34</v>
      </c>
      <c r="B51" s="5">
        <f>SQRT(B50)</f>
        <v>17.180090600842483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97.479699502087442</v>
      </c>
    </row>
    <row r="54" spans="1:2">
      <c r="A54" s="2" t="s">
        <v>4</v>
      </c>
      <c r="B54">
        <f t="shared" ref="B54:B73" si="1">10*(B6-B$27)/B$51+100</f>
        <v>93.619009597633649</v>
      </c>
    </row>
    <row r="55" spans="1:2">
      <c r="A55" s="2" t="s">
        <v>5</v>
      </c>
      <c r="B55">
        <f t="shared" si="1"/>
        <v>95.10618694370504</v>
      </c>
    </row>
    <row r="56" spans="1:2">
      <c r="A56" s="2" t="s">
        <v>6</v>
      </c>
      <c r="B56">
        <f t="shared" si="1"/>
        <v>96.350799016513292</v>
      </c>
    </row>
    <row r="57" spans="1:2">
      <c r="A57" s="2" t="s">
        <v>7</v>
      </c>
      <c r="B57">
        <f t="shared" si="1"/>
        <v>100.74054629557833</v>
      </c>
    </row>
    <row r="58" spans="1:2">
      <c r="A58" s="2" t="s">
        <v>8</v>
      </c>
      <c r="B58">
        <f t="shared" si="1"/>
        <v>97.441386674677801</v>
      </c>
    </row>
    <row r="59" spans="1:2">
      <c r="A59" s="2" t="s">
        <v>9</v>
      </c>
      <c r="B59">
        <f t="shared" si="1"/>
        <v>94.143395611904339</v>
      </c>
    </row>
    <row r="60" spans="1:2">
      <c r="A60" s="2" t="s">
        <v>10</v>
      </c>
      <c r="B60">
        <f t="shared" si="1"/>
        <v>114.03602993921695</v>
      </c>
    </row>
    <row r="61" spans="1:2">
      <c r="A61" s="2" t="s">
        <v>11</v>
      </c>
      <c r="B61">
        <f t="shared" si="1"/>
        <v>98.185578929636932</v>
      </c>
    </row>
    <row r="62" spans="1:2">
      <c r="A62" s="2" t="s">
        <v>12</v>
      </c>
      <c r="B62">
        <f t="shared" si="1"/>
        <v>89.637387499514062</v>
      </c>
    </row>
    <row r="63" spans="1:2">
      <c r="A63" s="2" t="s">
        <v>13</v>
      </c>
      <c r="B63">
        <f t="shared" si="1"/>
        <v>90.253872482595156</v>
      </c>
    </row>
    <row r="64" spans="1:2">
      <c r="A64" s="2" t="s">
        <v>14</v>
      </c>
      <c r="B64">
        <f t="shared" si="1"/>
        <v>90.367595913388016</v>
      </c>
    </row>
    <row r="65" spans="1:2">
      <c r="A65" s="2" t="s">
        <v>15</v>
      </c>
      <c r="B65">
        <f t="shared" si="1"/>
        <v>99.966431028825895</v>
      </c>
    </row>
    <row r="66" spans="1:2">
      <c r="A66" s="2" t="s">
        <v>16</v>
      </c>
      <c r="B66">
        <f t="shared" si="1"/>
        <v>97.560415384120219</v>
      </c>
    </row>
    <row r="67" spans="1:2">
      <c r="A67" s="2" t="s">
        <v>17</v>
      </c>
      <c r="B67">
        <f t="shared" si="1"/>
        <v>99.50670946538439</v>
      </c>
    </row>
    <row r="68" spans="1:2">
      <c r="A68" s="2" t="s">
        <v>18</v>
      </c>
      <c r="B68">
        <f t="shared" si="1"/>
        <v>91.234135811036467</v>
      </c>
    </row>
    <row r="69" spans="1:2">
      <c r="A69" s="2" t="s">
        <v>19</v>
      </c>
      <c r="B69">
        <f t="shared" si="1"/>
        <v>97.790759720921443</v>
      </c>
    </row>
    <row r="70" spans="1:2">
      <c r="A70" s="2" t="s">
        <v>20</v>
      </c>
      <c r="B70">
        <f t="shared" si="1"/>
        <v>115.06435296652681</v>
      </c>
    </row>
    <row r="71" spans="1:2">
      <c r="A71" s="2" t="s">
        <v>21</v>
      </c>
      <c r="B71">
        <f t="shared" si="1"/>
        <v>108.14517631492907</v>
      </c>
    </row>
    <row r="72" spans="1:2">
      <c r="A72" s="2" t="s">
        <v>22</v>
      </c>
      <c r="B72">
        <f t="shared" si="1"/>
        <v>100.24108575443337</v>
      </c>
    </row>
    <row r="73" spans="1:2">
      <c r="A73" s="2" t="s">
        <v>23</v>
      </c>
      <c r="B73">
        <f t="shared" si="1"/>
        <v>133.12944514737126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8682B-2E94-41DD-8FB9-04CED4848CAB}">
  <dimension ref="A1:E73"/>
  <sheetViews>
    <sheetView workbookViewId="0"/>
  </sheetViews>
  <sheetFormatPr defaultRowHeight="14.4"/>
  <cols>
    <col min="1" max="1" width="21.33203125" bestFit="1" customWidth="1"/>
    <col min="2" max="2" width="29.21875" customWidth="1"/>
    <col min="3" max="3" width="28.6640625" customWidth="1"/>
    <col min="4" max="4" width="17.21875" customWidth="1"/>
    <col min="5" max="5" width="27.77734375" customWidth="1"/>
  </cols>
  <sheetData>
    <row r="1" spans="1:5" ht="26.4">
      <c r="A1" s="1" t="s">
        <v>0</v>
      </c>
      <c r="B1" s="1" t="s">
        <v>29</v>
      </c>
      <c r="C1" s="1" t="s">
        <v>31</v>
      </c>
      <c r="D1" s="1" t="s">
        <v>1</v>
      </c>
      <c r="E1" s="1" t="s">
        <v>32</v>
      </c>
    </row>
    <row r="3" spans="1:5">
      <c r="A3" s="2" t="s">
        <v>30</v>
      </c>
      <c r="B3" s="8">
        <v>918435.64</v>
      </c>
      <c r="C3">
        <f>B3/100</f>
        <v>9184.3564000000006</v>
      </c>
      <c r="D3" s="3">
        <v>56594</v>
      </c>
      <c r="E3">
        <f>C3/D3</f>
        <v>0.1622849842739513</v>
      </c>
    </row>
    <row r="5" spans="1:5">
      <c r="A5" s="2" t="s">
        <v>3</v>
      </c>
      <c r="B5" s="8">
        <v>67785.31</v>
      </c>
      <c r="C5">
        <f>B5/100</f>
        <v>677.85309999999993</v>
      </c>
      <c r="D5" s="3">
        <v>3060</v>
      </c>
      <c r="E5">
        <f>C5/D5</f>
        <v>0.22152062091503266</v>
      </c>
    </row>
    <row r="6" spans="1:5">
      <c r="A6" s="2" t="s">
        <v>4</v>
      </c>
      <c r="B6" s="8">
        <v>29586.25</v>
      </c>
      <c r="C6">
        <f t="shared" ref="C6:C25" si="0">B6/100</f>
        <v>295.86250000000001</v>
      </c>
      <c r="D6" s="3">
        <v>1229</v>
      </c>
      <c r="E6">
        <f t="shared" ref="E6:E25" si="1">C6/D6</f>
        <v>0.24073433685923515</v>
      </c>
    </row>
    <row r="7" spans="1:5">
      <c r="A7" s="2" t="s">
        <v>5</v>
      </c>
      <c r="B7" s="8">
        <v>55738.89</v>
      </c>
      <c r="C7">
        <f t="shared" si="0"/>
        <v>557.38890000000004</v>
      </c>
      <c r="D7" s="3">
        <v>4468</v>
      </c>
      <c r="E7">
        <f t="shared" si="1"/>
        <v>0.1247513205013429</v>
      </c>
    </row>
    <row r="8" spans="1:5">
      <c r="A8" s="2" t="s">
        <v>6</v>
      </c>
      <c r="B8" s="8">
        <v>34728.089999999997</v>
      </c>
      <c r="C8">
        <f t="shared" si="0"/>
        <v>347.28089999999997</v>
      </c>
      <c r="D8" s="3">
        <v>3626</v>
      </c>
      <c r="E8">
        <f t="shared" si="1"/>
        <v>9.5775206839492547E-2</v>
      </c>
    </row>
    <row r="9" spans="1:5">
      <c r="A9" s="2" t="s">
        <v>7</v>
      </c>
      <c r="B9" s="8">
        <v>37785.78</v>
      </c>
      <c r="C9">
        <f t="shared" si="0"/>
        <v>377.8578</v>
      </c>
      <c r="D9" s="3">
        <v>1262</v>
      </c>
      <c r="E9">
        <f t="shared" si="1"/>
        <v>0.29941188589540413</v>
      </c>
    </row>
    <row r="10" spans="1:5">
      <c r="A10" s="2" t="s">
        <v>8</v>
      </c>
      <c r="B10" s="8">
        <v>71061.070000000007</v>
      </c>
      <c r="C10">
        <f t="shared" si="0"/>
        <v>710.61070000000007</v>
      </c>
      <c r="D10" s="3">
        <v>1748</v>
      </c>
      <c r="E10">
        <f t="shared" si="1"/>
        <v>0.40652786041189937</v>
      </c>
    </row>
    <row r="11" spans="1:5">
      <c r="A11" s="2" t="s">
        <v>9</v>
      </c>
      <c r="B11" s="8">
        <v>84811.86</v>
      </c>
      <c r="C11">
        <f t="shared" si="0"/>
        <v>848.11860000000001</v>
      </c>
      <c r="D11" s="3">
        <v>2640</v>
      </c>
      <c r="E11">
        <f t="shared" si="1"/>
        <v>0.32125704545454548</v>
      </c>
    </row>
    <row r="12" spans="1:5">
      <c r="A12" s="2" t="s">
        <v>10</v>
      </c>
      <c r="B12" s="8">
        <v>13826.63</v>
      </c>
      <c r="C12">
        <f t="shared" si="0"/>
        <v>138.2663</v>
      </c>
      <c r="D12" s="3">
        <v>3588</v>
      </c>
      <c r="E12">
        <f>C12/D12</f>
        <v>3.8535758082497214E-2</v>
      </c>
    </row>
    <row r="13" spans="1:5">
      <c r="A13" s="2" t="s">
        <v>11</v>
      </c>
      <c r="B13" s="8">
        <v>21575.96</v>
      </c>
      <c r="C13">
        <f t="shared" si="0"/>
        <v>215.75959999999998</v>
      </c>
      <c r="D13" s="3">
        <v>5353</v>
      </c>
      <c r="E13">
        <f t="shared" si="1"/>
        <v>4.0306295535213893E-2</v>
      </c>
    </row>
    <row r="14" spans="1:5">
      <c r="A14" s="2" t="s">
        <v>12</v>
      </c>
      <c r="B14" s="8">
        <v>60300.92</v>
      </c>
      <c r="C14">
        <f t="shared" si="0"/>
        <v>603.00919999999996</v>
      </c>
      <c r="D14" s="3">
        <v>2024</v>
      </c>
      <c r="E14">
        <f t="shared" si="1"/>
        <v>0.29792944664031618</v>
      </c>
    </row>
    <row r="15" spans="1:5">
      <c r="A15" s="2" t="s">
        <v>13</v>
      </c>
      <c r="B15" s="8">
        <v>32256.11</v>
      </c>
      <c r="C15">
        <f t="shared" si="0"/>
        <v>322.56110000000001</v>
      </c>
      <c r="D15" s="3">
        <v>1823</v>
      </c>
      <c r="E15">
        <f t="shared" si="1"/>
        <v>0.17693971475589687</v>
      </c>
    </row>
    <row r="16" spans="1:5">
      <c r="A16" s="2" t="s">
        <v>14</v>
      </c>
      <c r="B16" s="8">
        <v>51537.68</v>
      </c>
      <c r="C16">
        <f t="shared" si="0"/>
        <v>515.3768</v>
      </c>
      <c r="D16" s="3">
        <v>2030</v>
      </c>
      <c r="E16">
        <f t="shared" si="1"/>
        <v>0.25388019704433495</v>
      </c>
    </row>
    <row r="17" spans="1:5">
      <c r="A17" s="2" t="s">
        <v>15</v>
      </c>
      <c r="B17" s="8">
        <v>19680.39</v>
      </c>
      <c r="C17">
        <f t="shared" si="0"/>
        <v>196.8039</v>
      </c>
      <c r="D17" s="3">
        <v>3646</v>
      </c>
      <c r="E17">
        <f t="shared" si="1"/>
        <v>5.3978030718595721E-2</v>
      </c>
    </row>
    <row r="18" spans="1:5">
      <c r="A18" s="2" t="s">
        <v>16</v>
      </c>
      <c r="B18" s="8">
        <v>119272.92</v>
      </c>
      <c r="C18">
        <f t="shared" si="0"/>
        <v>1192.7292</v>
      </c>
      <c r="D18" s="3">
        <v>4155</v>
      </c>
      <c r="E18">
        <f t="shared" si="1"/>
        <v>0.28705877256317691</v>
      </c>
    </row>
    <row r="19" spans="1:5">
      <c r="A19" s="2" t="s">
        <v>17</v>
      </c>
      <c r="B19" s="8">
        <v>10162.09</v>
      </c>
      <c r="C19">
        <f t="shared" si="0"/>
        <v>101.62090000000001</v>
      </c>
      <c r="D19" s="3">
        <v>2984</v>
      </c>
      <c r="E19">
        <f t="shared" si="1"/>
        <v>3.4055261394101879E-2</v>
      </c>
    </row>
    <row r="20" spans="1:5">
      <c r="A20" s="2" t="s">
        <v>18</v>
      </c>
      <c r="B20" s="8">
        <v>85163.22</v>
      </c>
      <c r="C20">
        <f t="shared" si="0"/>
        <v>851.63220000000001</v>
      </c>
      <c r="D20" s="3">
        <v>2454</v>
      </c>
      <c r="E20">
        <f t="shared" si="1"/>
        <v>0.34703838630806849</v>
      </c>
    </row>
    <row r="21" spans="1:5">
      <c r="A21" s="2" t="s">
        <v>19</v>
      </c>
      <c r="B21" s="8">
        <v>27435.83</v>
      </c>
      <c r="C21">
        <f t="shared" si="0"/>
        <v>274.35830000000004</v>
      </c>
      <c r="D21" s="3">
        <v>4540</v>
      </c>
      <c r="E21">
        <f t="shared" si="1"/>
        <v>6.0431343612334813E-2</v>
      </c>
    </row>
    <row r="22" spans="1:5">
      <c r="A22" s="2" t="s">
        <v>20</v>
      </c>
      <c r="B22" s="8">
        <v>35235.78</v>
      </c>
      <c r="C22">
        <f t="shared" si="0"/>
        <v>352.3578</v>
      </c>
      <c r="D22" s="3">
        <v>2813</v>
      </c>
      <c r="E22">
        <f t="shared" si="1"/>
        <v>0.12526050479914683</v>
      </c>
    </row>
    <row r="23" spans="1:5">
      <c r="A23" s="2" t="s">
        <v>21</v>
      </c>
      <c r="B23" s="8">
        <v>10206.61</v>
      </c>
      <c r="C23">
        <f t="shared" si="0"/>
        <v>102.06610000000001</v>
      </c>
      <c r="D23" s="3">
        <v>1781</v>
      </c>
      <c r="E23">
        <f>C23/D23</f>
        <v>5.7308309938236948E-2</v>
      </c>
    </row>
    <row r="24" spans="1:5">
      <c r="A24" s="2" t="s">
        <v>22</v>
      </c>
      <c r="B24" s="8">
        <v>28132.15</v>
      </c>
      <c r="C24">
        <f t="shared" si="0"/>
        <v>281.32150000000001</v>
      </c>
      <c r="D24" s="3">
        <v>729</v>
      </c>
      <c r="E24">
        <f t="shared" si="1"/>
        <v>0.38590054869684504</v>
      </c>
    </row>
    <row r="25" spans="1:5">
      <c r="A25" s="2" t="s">
        <v>23</v>
      </c>
      <c r="B25" s="8">
        <v>22152.1</v>
      </c>
      <c r="C25">
        <f t="shared" si="0"/>
        <v>221.52099999999999</v>
      </c>
      <c r="D25" s="3">
        <v>641</v>
      </c>
      <c r="E25">
        <f t="shared" si="1"/>
        <v>0.34558658346333854</v>
      </c>
    </row>
    <row r="27" spans="1:5">
      <c r="D27" t="s">
        <v>33</v>
      </c>
      <c r="E27" s="11">
        <f>SUM(E5:E25)/21</f>
        <v>0.20067559192519321</v>
      </c>
    </row>
    <row r="28" spans="1:5">
      <c r="D28" t="s">
        <v>35</v>
      </c>
    </row>
    <row r="29" spans="1:5">
      <c r="D29" s="2" t="s">
        <v>3</v>
      </c>
      <c r="E29" s="5">
        <f>(E5-E$27)^2</f>
        <v>4.3451523358724699E-4</v>
      </c>
    </row>
    <row r="30" spans="1:5" ht="27">
      <c r="D30" s="2" t="s">
        <v>4</v>
      </c>
      <c r="E30" s="5">
        <f t="shared" ref="E30:E49" si="2">(E6-E$27)^2</f>
        <v>1.6047030456906304E-3</v>
      </c>
    </row>
    <row r="31" spans="1:5" ht="27">
      <c r="D31" s="2" t="s">
        <v>5</v>
      </c>
      <c r="E31" s="5">
        <f t="shared" si="2"/>
        <v>5.7644949912424937E-3</v>
      </c>
    </row>
    <row r="32" spans="1:5">
      <c r="D32" s="2" t="s">
        <v>6</v>
      </c>
      <c r="E32" s="5">
        <f t="shared" si="2"/>
        <v>1.1004090791128291E-2</v>
      </c>
    </row>
    <row r="33" spans="4:5">
      <c r="D33" s="2" t="s">
        <v>7</v>
      </c>
      <c r="E33" s="5">
        <f t="shared" si="2"/>
        <v>9.7488557469719087E-3</v>
      </c>
    </row>
    <row r="34" spans="4:5" ht="27">
      <c r="D34" s="2" t="s">
        <v>8</v>
      </c>
      <c r="E34" s="5">
        <f t="shared" si="2"/>
        <v>4.2375156441122955E-2</v>
      </c>
    </row>
    <row r="35" spans="4:5" ht="27">
      <c r="D35" s="2" t="s">
        <v>9</v>
      </c>
      <c r="E35" s="5">
        <f t="shared" si="2"/>
        <v>1.4539886935251338E-2</v>
      </c>
    </row>
    <row r="36" spans="4:5" ht="27">
      <c r="D36" s="2" t="s">
        <v>10</v>
      </c>
      <c r="E36" s="5">
        <f t="shared" si="2"/>
        <v>2.6289325718537069E-2</v>
      </c>
    </row>
    <row r="37" spans="4:5">
      <c r="D37" s="2" t="s">
        <v>11</v>
      </c>
      <c r="E37" s="5">
        <f t="shared" si="2"/>
        <v>2.5718311224617034E-2</v>
      </c>
    </row>
    <row r="38" spans="4:5" ht="27">
      <c r="D38" s="2" t="s">
        <v>12</v>
      </c>
      <c r="E38" s="5">
        <f t="shared" si="2"/>
        <v>9.458312256950244E-3</v>
      </c>
    </row>
    <row r="39" spans="4:5">
      <c r="D39" s="2" t="s">
        <v>13</v>
      </c>
      <c r="E39" s="5">
        <f t="shared" si="2"/>
        <v>5.6339186499592341E-4</v>
      </c>
    </row>
    <row r="40" spans="4:5">
      <c r="D40" s="2" t="s">
        <v>14</v>
      </c>
      <c r="E40" s="5">
        <f t="shared" si="2"/>
        <v>2.8307300058838035E-3</v>
      </c>
    </row>
    <row r="41" spans="4:5">
      <c r="D41" s="2" t="s">
        <v>15</v>
      </c>
      <c r="E41" s="5">
        <f t="shared" si="2"/>
        <v>2.1520174463963419E-2</v>
      </c>
    </row>
    <row r="42" spans="4:5">
      <c r="D42" s="2" t="s">
        <v>16</v>
      </c>
      <c r="E42" s="5">
        <f t="shared" si="2"/>
        <v>7.4620538971345218E-3</v>
      </c>
    </row>
    <row r="43" spans="4:5">
      <c r="D43" s="2" t="s">
        <v>17</v>
      </c>
      <c r="E43" s="5">
        <f t="shared" si="2"/>
        <v>2.7762334546290124E-2</v>
      </c>
    </row>
    <row r="44" spans="4:5" ht="27">
      <c r="D44" s="2" t="s">
        <v>18</v>
      </c>
      <c r="E44" s="5">
        <f t="shared" si="2"/>
        <v>2.1422067579563827E-2</v>
      </c>
    </row>
    <row r="45" spans="4:5" ht="27">
      <c r="D45" s="2" t="s">
        <v>19</v>
      </c>
      <c r="E45" s="5">
        <f t="shared" si="2"/>
        <v>1.9668449184838684E-2</v>
      </c>
    </row>
    <row r="46" spans="4:5">
      <c r="D46" s="2" t="s">
        <v>20</v>
      </c>
      <c r="E46" s="5">
        <f t="shared" si="2"/>
        <v>5.6874353662291679E-3</v>
      </c>
    </row>
    <row r="47" spans="4:5" ht="27">
      <c r="D47" s="2" t="s">
        <v>21</v>
      </c>
      <c r="E47" s="5">
        <f>(E23-E$27)^2</f>
        <v>2.055417754432743E-2</v>
      </c>
    </row>
    <row r="48" spans="4:5">
      <c r="D48" s="2" t="s">
        <v>22</v>
      </c>
      <c r="E48" s="5">
        <f t="shared" si="2"/>
        <v>3.4308284611060287E-2</v>
      </c>
    </row>
    <row r="49" spans="4:5">
      <c r="D49" s="2" t="s">
        <v>23</v>
      </c>
      <c r="E49" s="5">
        <f t="shared" si="2"/>
        <v>2.0999195468568425E-2</v>
      </c>
    </row>
    <row r="50" spans="4:5">
      <c r="E50" s="5">
        <f>SUM(E29:E49)/21</f>
        <v>1.5700759377045466E-2</v>
      </c>
    </row>
    <row r="51" spans="4:5">
      <c r="D51" t="s">
        <v>34</v>
      </c>
      <c r="E51" s="5">
        <f>SQRT(E50)</f>
        <v>0.12530267106907764</v>
      </c>
    </row>
    <row r="52" spans="4:5">
      <c r="D52" t="s">
        <v>37</v>
      </c>
      <c r="E52" s="5"/>
    </row>
    <row r="53" spans="4:5">
      <c r="D53" s="2" t="s">
        <v>3</v>
      </c>
      <c r="E53">
        <f>10*(E5-E$27)/E$51+100</f>
        <v>101.66357419295139</v>
      </c>
    </row>
    <row r="54" spans="4:5" ht="27">
      <c r="D54" s="2" t="s">
        <v>4</v>
      </c>
      <c r="E54">
        <f t="shared" ref="E54:E73" si="3">10*(E6-E$27)/E$51+100</f>
        <v>103.19695857975431</v>
      </c>
    </row>
    <row r="55" spans="4:5" ht="27">
      <c r="D55" s="2" t="s">
        <v>5</v>
      </c>
      <c r="E55">
        <f t="shared" si="3"/>
        <v>93.940730011893024</v>
      </c>
    </row>
    <row r="56" spans="4:5">
      <c r="D56" s="2" t="s">
        <v>6</v>
      </c>
      <c r="E56">
        <f t="shared" si="3"/>
        <v>91.628240308790339</v>
      </c>
    </row>
    <row r="57" spans="4:5">
      <c r="D57" s="2" t="s">
        <v>7</v>
      </c>
      <c r="E57">
        <f t="shared" si="3"/>
        <v>107.87982356064691</v>
      </c>
    </row>
    <row r="58" spans="4:5" ht="27">
      <c r="D58" s="2" t="s">
        <v>8</v>
      </c>
      <c r="E58">
        <f t="shared" si="3"/>
        <v>116.42840226232869</v>
      </c>
    </row>
    <row r="59" spans="4:5" ht="27">
      <c r="D59" s="2" t="s">
        <v>9</v>
      </c>
      <c r="E59">
        <f t="shared" si="3"/>
        <v>109.62321493233591</v>
      </c>
    </row>
    <row r="60" spans="4:5" ht="27">
      <c r="D60" s="2" t="s">
        <v>10</v>
      </c>
      <c r="E60">
        <f t="shared" si="3"/>
        <v>87.060145449468465</v>
      </c>
    </row>
    <row r="61" spans="4:5">
      <c r="D61" s="2" t="s">
        <v>11</v>
      </c>
      <c r="E61">
        <f t="shared" si="3"/>
        <v>87.201446304239596</v>
      </c>
    </row>
    <row r="62" spans="4:5" ht="27">
      <c r="D62" s="2" t="s">
        <v>12</v>
      </c>
      <c r="E62">
        <f t="shared" si="3"/>
        <v>107.76151488913658</v>
      </c>
    </row>
    <row r="63" spans="4:5">
      <c r="D63" s="2" t="s">
        <v>13</v>
      </c>
      <c r="E63">
        <f t="shared" si="3"/>
        <v>98.105716584747739</v>
      </c>
    </row>
    <row r="64" spans="4:5">
      <c r="D64" s="2" t="s">
        <v>14</v>
      </c>
      <c r="E64">
        <f t="shared" si="3"/>
        <v>104.2460870678336</v>
      </c>
    </row>
    <row r="65" spans="4:5">
      <c r="D65" s="2" t="s">
        <v>15</v>
      </c>
      <c r="E65">
        <f t="shared" si="3"/>
        <v>88.292543171268463</v>
      </c>
    </row>
    <row r="66" spans="4:5">
      <c r="D66" s="2" t="s">
        <v>16</v>
      </c>
      <c r="E66">
        <f t="shared" si="3"/>
        <v>106.8939616291469</v>
      </c>
    </row>
    <row r="67" spans="4:5">
      <c r="D67" s="2" t="s">
        <v>17</v>
      </c>
      <c r="E67">
        <f t="shared" si="3"/>
        <v>86.702571532634295</v>
      </c>
    </row>
    <row r="68" spans="4:5" ht="27">
      <c r="D68" s="2" t="s">
        <v>18</v>
      </c>
      <c r="E68">
        <f t="shared" si="3"/>
        <v>111.68074017370208</v>
      </c>
    </row>
    <row r="69" spans="4:5" ht="27">
      <c r="D69" s="2" t="s">
        <v>19</v>
      </c>
      <c r="E69">
        <f t="shared" si="3"/>
        <v>88.807561154419147</v>
      </c>
    </row>
    <row r="70" spans="4:5">
      <c r="D70" s="2" t="s">
        <v>20</v>
      </c>
      <c r="E70">
        <f t="shared" si="3"/>
        <v>93.981366360141593</v>
      </c>
    </row>
    <row r="71" spans="4:5" ht="27">
      <c r="D71" s="2" t="s">
        <v>21</v>
      </c>
      <c r="E71">
        <f t="shared" si="3"/>
        <v>88.558321960437709</v>
      </c>
    </row>
    <row r="72" spans="4:5">
      <c r="D72" s="2" t="s">
        <v>22</v>
      </c>
      <c r="E72">
        <f t="shared" si="3"/>
        <v>114.78220337933098</v>
      </c>
    </row>
    <row r="73" spans="4:5">
      <c r="D73" s="2" t="s">
        <v>23</v>
      </c>
      <c r="E73">
        <f t="shared" si="3"/>
        <v>111.56487649479219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9B585-419F-489D-A451-4E93DC68EAC1}">
  <dimension ref="A1:B73"/>
  <sheetViews>
    <sheetView workbookViewId="0"/>
  </sheetViews>
  <sheetFormatPr defaultRowHeight="14.4"/>
  <cols>
    <col min="1" max="1" width="21.33203125" bestFit="1" customWidth="1"/>
    <col min="2" max="2" width="15.33203125" customWidth="1"/>
  </cols>
  <sheetData>
    <row r="1" spans="1:2" ht="26.4">
      <c r="A1" s="1" t="s">
        <v>0</v>
      </c>
      <c r="B1" s="1" t="s">
        <v>61</v>
      </c>
    </row>
    <row r="3" spans="1:2">
      <c r="A3" s="2" t="s">
        <v>30</v>
      </c>
      <c r="B3" s="14">
        <v>5971</v>
      </c>
    </row>
    <row r="5" spans="1:2">
      <c r="A5" s="2" t="s">
        <v>3</v>
      </c>
      <c r="B5" s="14">
        <v>5876</v>
      </c>
    </row>
    <row r="6" spans="1:2">
      <c r="A6" s="2" t="s">
        <v>4</v>
      </c>
      <c r="B6" s="14">
        <v>5082</v>
      </c>
    </row>
    <row r="7" spans="1:2">
      <c r="A7" s="2" t="s">
        <v>5</v>
      </c>
      <c r="B7" s="14">
        <v>5375</v>
      </c>
    </row>
    <row r="8" spans="1:2">
      <c r="A8" s="2" t="s">
        <v>6</v>
      </c>
      <c r="B8" s="14">
        <v>5310</v>
      </c>
    </row>
    <row r="9" spans="1:2">
      <c r="A9" s="2" t="s">
        <v>7</v>
      </c>
      <c r="B9" s="14">
        <v>4929</v>
      </c>
    </row>
    <row r="10" spans="1:2">
      <c r="A10" s="2" t="s">
        <v>8</v>
      </c>
      <c r="B10" s="14">
        <v>5420</v>
      </c>
    </row>
    <row r="11" spans="1:2">
      <c r="A11" s="2" t="s">
        <v>9</v>
      </c>
      <c r="B11" s="14">
        <v>4971</v>
      </c>
    </row>
    <row r="12" spans="1:2">
      <c r="A12" s="2" t="s">
        <v>10</v>
      </c>
      <c r="B12" s="14">
        <v>5979</v>
      </c>
    </row>
    <row r="13" spans="1:2">
      <c r="A13" s="2" t="s">
        <v>11</v>
      </c>
      <c r="B13" s="14">
        <v>5406</v>
      </c>
    </row>
    <row r="14" spans="1:2">
      <c r="A14" s="2" t="s">
        <v>12</v>
      </c>
      <c r="B14" s="14">
        <v>4737</v>
      </c>
    </row>
    <row r="15" spans="1:2">
      <c r="A15" s="2" t="s">
        <v>13</v>
      </c>
      <c r="B15" s="14">
        <v>5210</v>
      </c>
    </row>
    <row r="16" spans="1:2">
      <c r="A16" s="2" t="s">
        <v>14</v>
      </c>
      <c r="B16" s="14">
        <v>5221</v>
      </c>
    </row>
    <row r="17" spans="1:2">
      <c r="A17" s="2" t="s">
        <v>15</v>
      </c>
      <c r="B17" s="14">
        <v>5571</v>
      </c>
    </row>
    <row r="18" spans="1:2">
      <c r="A18" s="2" t="s">
        <v>16</v>
      </c>
      <c r="B18" s="14">
        <v>5400</v>
      </c>
    </row>
    <row r="19" spans="1:2">
      <c r="A19" s="2" t="s">
        <v>17</v>
      </c>
      <c r="B19" s="14">
        <v>5292</v>
      </c>
    </row>
    <row r="20" spans="1:2">
      <c r="A20" s="2" t="s">
        <v>18</v>
      </c>
      <c r="B20" s="14">
        <v>5085</v>
      </c>
    </row>
    <row r="21" spans="1:2">
      <c r="A21" s="2" t="s">
        <v>19</v>
      </c>
      <c r="B21" s="14">
        <v>5595</v>
      </c>
    </row>
    <row r="22" spans="1:2">
      <c r="A22" s="2" t="s">
        <v>20</v>
      </c>
      <c r="B22" s="14">
        <v>5911</v>
      </c>
    </row>
    <row r="23" spans="1:2">
      <c r="A23" s="2" t="s">
        <v>21</v>
      </c>
      <c r="B23" s="14">
        <v>6019</v>
      </c>
    </row>
    <row r="24" spans="1:2">
      <c r="A24" s="2" t="s">
        <v>22</v>
      </c>
      <c r="B24" s="14">
        <v>5018</v>
      </c>
    </row>
    <row r="25" spans="1:2">
      <c r="A25" s="2" t="s">
        <v>23</v>
      </c>
      <c r="B25" s="14">
        <v>6990</v>
      </c>
    </row>
    <row r="27" spans="1:2">
      <c r="A27" t="s">
        <v>33</v>
      </c>
      <c r="B27" s="10">
        <f>SUM(B5:B25)/21</f>
        <v>5447.4761904761908</v>
      </c>
    </row>
    <row r="28" spans="1:2">
      <c r="A28" t="s">
        <v>35</v>
      </c>
    </row>
    <row r="29" spans="1:2">
      <c r="A29" s="2" t="s">
        <v>3</v>
      </c>
      <c r="B29" s="5">
        <f>(B5-B$27)^2</f>
        <v>183632.65532879787</v>
      </c>
    </row>
    <row r="30" spans="1:2">
      <c r="A30" s="2" t="s">
        <v>4</v>
      </c>
      <c r="B30" s="5">
        <f t="shared" ref="B30:B49" si="0">(B6-B$27)^2</f>
        <v>133572.8458049889</v>
      </c>
    </row>
    <row r="31" spans="1:2">
      <c r="A31" s="2" t="s">
        <v>5</v>
      </c>
      <c r="B31" s="5">
        <f t="shared" si="0"/>
        <v>5252.7981859410929</v>
      </c>
    </row>
    <row r="32" spans="1:2">
      <c r="A32" s="2" t="s">
        <v>6</v>
      </c>
      <c r="B32" s="5">
        <f t="shared" si="0"/>
        <v>18899.702947845901</v>
      </c>
    </row>
    <row r="33" spans="1:2">
      <c r="A33" s="2" t="s">
        <v>7</v>
      </c>
      <c r="B33" s="5">
        <f t="shared" si="0"/>
        <v>268817.56009070331</v>
      </c>
    </row>
    <row r="34" spans="1:2">
      <c r="A34" s="2" t="s">
        <v>8</v>
      </c>
      <c r="B34" s="5">
        <f t="shared" si="0"/>
        <v>754.94104308391923</v>
      </c>
    </row>
    <row r="35" spans="1:2">
      <c r="A35" s="2" t="s">
        <v>9</v>
      </c>
      <c r="B35" s="5">
        <f t="shared" si="0"/>
        <v>227029.56009070328</v>
      </c>
    </row>
    <row r="36" spans="1:2">
      <c r="A36" s="2" t="s">
        <v>10</v>
      </c>
      <c r="B36" s="5">
        <f t="shared" si="0"/>
        <v>282517.56009070255</v>
      </c>
    </row>
    <row r="37" spans="1:2">
      <c r="A37" s="2" t="s">
        <v>11</v>
      </c>
      <c r="B37" s="5">
        <f t="shared" si="0"/>
        <v>1720.2743764172624</v>
      </c>
    </row>
    <row r="38" spans="1:2">
      <c r="A38" s="2" t="s">
        <v>12</v>
      </c>
      <c r="B38" s="5">
        <f t="shared" si="0"/>
        <v>504776.41723356058</v>
      </c>
    </row>
    <row r="39" spans="1:2">
      <c r="A39" s="2" t="s">
        <v>13</v>
      </c>
      <c r="B39" s="5">
        <f t="shared" si="0"/>
        <v>56394.941043084065</v>
      </c>
    </row>
    <row r="40" spans="1:2">
      <c r="A40" s="2" t="s">
        <v>14</v>
      </c>
      <c r="B40" s="5">
        <f t="shared" si="0"/>
        <v>51291.464852607867</v>
      </c>
    </row>
    <row r="41" spans="1:2">
      <c r="A41" s="2" t="s">
        <v>15</v>
      </c>
      <c r="B41" s="5">
        <f t="shared" si="0"/>
        <v>15258.131519274291</v>
      </c>
    </row>
    <row r="42" spans="1:2">
      <c r="A42" s="2" t="s">
        <v>16</v>
      </c>
      <c r="B42" s="5">
        <f t="shared" si="0"/>
        <v>2253.9886621315522</v>
      </c>
    </row>
    <row r="43" spans="1:2">
      <c r="A43" s="2" t="s">
        <v>17</v>
      </c>
      <c r="B43" s="5">
        <f t="shared" si="0"/>
        <v>24172.84580498877</v>
      </c>
    </row>
    <row r="44" spans="1:2">
      <c r="A44" s="2" t="s">
        <v>18</v>
      </c>
      <c r="B44" s="5">
        <f t="shared" si="0"/>
        <v>131388.98866213177</v>
      </c>
    </row>
    <row r="45" spans="1:2">
      <c r="A45" s="2" t="s">
        <v>19</v>
      </c>
      <c r="B45" s="5">
        <f t="shared" si="0"/>
        <v>21763.274376417132</v>
      </c>
    </row>
    <row r="46" spans="1:2">
      <c r="A46" s="2" t="s">
        <v>20</v>
      </c>
      <c r="B46" s="5">
        <f t="shared" si="0"/>
        <v>214854.32199546453</v>
      </c>
    </row>
    <row r="47" spans="1:2">
      <c r="A47" s="2" t="s">
        <v>21</v>
      </c>
      <c r="B47" s="5">
        <f>(B23-B$27)^2</f>
        <v>326639.46485260729</v>
      </c>
    </row>
    <row r="48" spans="1:2">
      <c r="A48" s="2" t="s">
        <v>22</v>
      </c>
      <c r="B48" s="5">
        <f t="shared" si="0"/>
        <v>184449.79818594133</v>
      </c>
    </row>
    <row r="49" spans="1:2">
      <c r="A49" s="2" t="s">
        <v>23</v>
      </c>
      <c r="B49" s="5">
        <f t="shared" si="0"/>
        <v>2379379.7029478448</v>
      </c>
    </row>
    <row r="50" spans="1:2">
      <c r="B50" s="5">
        <f>SUM(B29:B49)/21</f>
        <v>239753.39229024941</v>
      </c>
    </row>
    <row r="51" spans="1:2">
      <c r="A51" t="s">
        <v>34</v>
      </c>
      <c r="B51" s="5">
        <f>SQRT(B50)</f>
        <v>489.64619092794891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108.75170311672794</v>
      </c>
    </row>
    <row r="54" spans="1:2">
      <c r="A54" s="2" t="s">
        <v>4</v>
      </c>
      <c r="B54">
        <f t="shared" ref="B54:B73" si="1">10*(B6-B$27)/B$51+100</f>
        <v>92.535912721314929</v>
      </c>
    </row>
    <row r="55" spans="1:2">
      <c r="A55" s="2" t="s">
        <v>5</v>
      </c>
      <c r="B55">
        <f t="shared" si="1"/>
        <v>98.51982529795977</v>
      </c>
    </row>
    <row r="56" spans="1:2">
      <c r="A56" s="2" t="s">
        <v>6</v>
      </c>
      <c r="B56">
        <f t="shared" si="1"/>
        <v>97.192336159796241</v>
      </c>
    </row>
    <row r="57" spans="1:2">
      <c r="A57" s="2" t="s">
        <v>7</v>
      </c>
      <c r="B57">
        <f t="shared" si="1"/>
        <v>89.411207519176145</v>
      </c>
    </row>
    <row r="58" spans="1:2">
      <c r="A58" s="2" t="s">
        <v>8</v>
      </c>
      <c r="B58">
        <f t="shared" si="1"/>
        <v>99.4388562397653</v>
      </c>
    </row>
    <row r="59" spans="1:2">
      <c r="A59" s="2" t="s">
        <v>9</v>
      </c>
      <c r="B59">
        <f t="shared" si="1"/>
        <v>90.26896973152796</v>
      </c>
    </row>
    <row r="60" spans="1:2">
      <c r="A60" s="2" t="s">
        <v>10</v>
      </c>
      <c r="B60">
        <f t="shared" si="1"/>
        <v>110.85526282797169</v>
      </c>
    </row>
    <row r="61" spans="1:2">
      <c r="A61" s="2" t="s">
        <v>11</v>
      </c>
      <c r="B61">
        <f t="shared" si="1"/>
        <v>99.152935502314691</v>
      </c>
    </row>
    <row r="62" spans="1:2">
      <c r="A62" s="2" t="s">
        <v>12</v>
      </c>
      <c r="B62">
        <f t="shared" si="1"/>
        <v>85.490008834139246</v>
      </c>
    </row>
    <row r="63" spans="1:2">
      <c r="A63" s="2" t="s">
        <v>13</v>
      </c>
      <c r="B63">
        <f t="shared" si="1"/>
        <v>95.150045178006195</v>
      </c>
    </row>
    <row r="64" spans="1:2">
      <c r="A64" s="2" t="s">
        <v>14</v>
      </c>
      <c r="B64">
        <f t="shared" si="1"/>
        <v>95.37469718600309</v>
      </c>
    </row>
    <row r="65" spans="1:2">
      <c r="A65" s="2" t="s">
        <v>15</v>
      </c>
      <c r="B65">
        <f t="shared" si="1"/>
        <v>102.52271562226828</v>
      </c>
    </row>
    <row r="66" spans="1:2">
      <c r="A66" s="2" t="s">
        <v>16</v>
      </c>
      <c r="B66">
        <f t="shared" si="1"/>
        <v>99.030398043407288</v>
      </c>
    </row>
    <row r="67" spans="1:2">
      <c r="A67" s="2" t="s">
        <v>17</v>
      </c>
      <c r="B67">
        <f t="shared" si="1"/>
        <v>96.824723783074035</v>
      </c>
    </row>
    <row r="68" spans="1:2">
      <c r="A68" s="2" t="s">
        <v>18</v>
      </c>
      <c r="B68">
        <f t="shared" si="1"/>
        <v>92.59718145076863</v>
      </c>
    </row>
    <row r="69" spans="1:2">
      <c r="A69" s="2" t="s">
        <v>19</v>
      </c>
      <c r="B69">
        <f t="shared" si="1"/>
        <v>103.01286545789789</v>
      </c>
    </row>
    <row r="70" spans="1:2">
      <c r="A70" s="2" t="s">
        <v>20</v>
      </c>
      <c r="B70">
        <f t="shared" si="1"/>
        <v>109.46650496035446</v>
      </c>
    </row>
    <row r="71" spans="1:2">
      <c r="A71" s="2" t="s">
        <v>21</v>
      </c>
      <c r="B71">
        <f t="shared" si="1"/>
        <v>111.67217922068771</v>
      </c>
    </row>
    <row r="72" spans="1:2">
      <c r="A72" s="2" t="s">
        <v>22</v>
      </c>
      <c r="B72">
        <f t="shared" si="1"/>
        <v>91.228846492969296</v>
      </c>
    </row>
    <row r="73" spans="1:2">
      <c r="A73" s="2" t="s">
        <v>23</v>
      </c>
      <c r="B73">
        <f t="shared" si="1"/>
        <v>131.50282465386911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732F6-4728-481E-9EBE-5CCE53488559}">
  <dimension ref="A1:B73"/>
  <sheetViews>
    <sheetView workbookViewId="0"/>
  </sheetViews>
  <sheetFormatPr defaultRowHeight="14.4"/>
  <cols>
    <col min="1" max="1" width="21.33203125" bestFit="1" customWidth="1"/>
    <col min="2" max="2" width="15.33203125" customWidth="1"/>
  </cols>
  <sheetData>
    <row r="1" spans="1:2" ht="26.4">
      <c r="A1" s="1" t="s">
        <v>0</v>
      </c>
      <c r="B1" s="1" t="s">
        <v>62</v>
      </c>
    </row>
    <row r="3" spans="1:2">
      <c r="A3" s="2" t="s">
        <v>30</v>
      </c>
      <c r="B3" s="14">
        <v>857</v>
      </c>
    </row>
    <row r="5" spans="1:2">
      <c r="A5" s="2" t="s">
        <v>3</v>
      </c>
      <c r="B5" s="14">
        <v>34</v>
      </c>
    </row>
    <row r="6" spans="1:2">
      <c r="A6" s="2" t="s">
        <v>4</v>
      </c>
      <c r="B6" s="14">
        <v>18</v>
      </c>
    </row>
    <row r="7" spans="1:2">
      <c r="A7" s="2" t="s">
        <v>5</v>
      </c>
      <c r="B7" s="14">
        <v>33</v>
      </c>
    </row>
    <row r="8" spans="1:2">
      <c r="A8" s="2" t="s">
        <v>6</v>
      </c>
      <c r="B8" s="14">
        <v>33</v>
      </c>
    </row>
    <row r="9" spans="1:2">
      <c r="A9" s="2" t="s">
        <v>7</v>
      </c>
      <c r="B9" s="14">
        <v>21</v>
      </c>
    </row>
    <row r="10" spans="1:2">
      <c r="A10" s="2" t="s">
        <v>8</v>
      </c>
      <c r="B10" s="14">
        <v>44</v>
      </c>
    </row>
    <row r="11" spans="1:2">
      <c r="A11" s="2" t="s">
        <v>9</v>
      </c>
      <c r="B11" s="14">
        <v>49</v>
      </c>
    </row>
    <row r="12" spans="1:2">
      <c r="A12" s="2" t="s">
        <v>10</v>
      </c>
      <c r="B12" s="14">
        <v>27</v>
      </c>
    </row>
    <row r="13" spans="1:2">
      <c r="A13" s="2" t="s">
        <v>11</v>
      </c>
      <c r="B13" s="14">
        <v>10</v>
      </c>
    </row>
    <row r="14" spans="1:2">
      <c r="A14" s="2" t="s">
        <v>12</v>
      </c>
      <c r="B14" s="14">
        <v>24</v>
      </c>
    </row>
    <row r="15" spans="1:2">
      <c r="A15" s="2" t="s">
        <v>13</v>
      </c>
      <c r="B15" s="14">
        <v>8</v>
      </c>
    </row>
    <row r="16" spans="1:2">
      <c r="A16" s="2" t="s">
        <v>14</v>
      </c>
      <c r="B16" s="14">
        <v>20</v>
      </c>
    </row>
    <row r="17" spans="1:2">
      <c r="A17" s="2" t="s">
        <v>15</v>
      </c>
      <c r="B17" s="14">
        <v>61</v>
      </c>
    </row>
    <row r="18" spans="1:2">
      <c r="A18" s="2" t="s">
        <v>16</v>
      </c>
      <c r="B18" s="14">
        <v>88</v>
      </c>
    </row>
    <row r="19" spans="1:2">
      <c r="A19" s="2" t="s">
        <v>17</v>
      </c>
      <c r="B19" s="14">
        <v>45</v>
      </c>
    </row>
    <row r="20" spans="1:2">
      <c r="A20" s="2" t="s">
        <v>18</v>
      </c>
      <c r="B20" s="14">
        <v>65</v>
      </c>
    </row>
    <row r="21" spans="1:2">
      <c r="A21" s="2" t="s">
        <v>19</v>
      </c>
      <c r="B21" s="14">
        <v>126</v>
      </c>
    </row>
    <row r="22" spans="1:2">
      <c r="A22" s="2" t="s">
        <v>20</v>
      </c>
      <c r="B22" s="14">
        <v>25</v>
      </c>
    </row>
    <row r="23" spans="1:2">
      <c r="A23" s="2" t="s">
        <v>21</v>
      </c>
      <c r="B23" s="14">
        <v>35</v>
      </c>
    </row>
    <row r="24" spans="1:2">
      <c r="A24" s="2" t="s">
        <v>22</v>
      </c>
      <c r="B24" s="14">
        <v>11</v>
      </c>
    </row>
    <row r="25" spans="1:2">
      <c r="A25" s="2" t="s">
        <v>23</v>
      </c>
      <c r="B25" s="14">
        <v>80</v>
      </c>
    </row>
    <row r="27" spans="1:2">
      <c r="A27" t="s">
        <v>33</v>
      </c>
      <c r="B27" s="10">
        <f>SUM(B5:B25)/21</f>
        <v>40.80952380952381</v>
      </c>
    </row>
    <row r="28" spans="1:2">
      <c r="A28" t="s">
        <v>35</v>
      </c>
    </row>
    <row r="29" spans="1:2">
      <c r="A29" s="2" t="s">
        <v>3</v>
      </c>
      <c r="B29" s="5">
        <f>(B5-B$27)^2</f>
        <v>46.369614512471664</v>
      </c>
    </row>
    <row r="30" spans="1:2">
      <c r="A30" s="2" t="s">
        <v>4</v>
      </c>
      <c r="B30" s="5">
        <f t="shared" ref="B30:B49" si="0">(B6-B$27)^2</f>
        <v>520.27437641723361</v>
      </c>
    </row>
    <row r="31" spans="1:2">
      <c r="A31" s="2" t="s">
        <v>5</v>
      </c>
      <c r="B31" s="5">
        <f t="shared" si="0"/>
        <v>60.988662131519284</v>
      </c>
    </row>
    <row r="32" spans="1:2">
      <c r="A32" s="2" t="s">
        <v>6</v>
      </c>
      <c r="B32" s="5">
        <f t="shared" si="0"/>
        <v>60.988662131519284</v>
      </c>
    </row>
    <row r="33" spans="1:2">
      <c r="A33" s="2" t="s">
        <v>7</v>
      </c>
      <c r="B33" s="5">
        <f t="shared" si="0"/>
        <v>392.41723356009072</v>
      </c>
    </row>
    <row r="34" spans="1:2">
      <c r="A34" s="2" t="s">
        <v>8</v>
      </c>
      <c r="B34" s="5">
        <f t="shared" si="0"/>
        <v>10.17913832199546</v>
      </c>
    </row>
    <row r="35" spans="1:2">
      <c r="A35" s="2" t="s">
        <v>9</v>
      </c>
      <c r="B35" s="5">
        <f t="shared" si="0"/>
        <v>67.083900226757365</v>
      </c>
    </row>
    <row r="36" spans="1:2">
      <c r="A36" s="2" t="s">
        <v>10</v>
      </c>
      <c r="B36" s="5">
        <f t="shared" si="0"/>
        <v>190.702947845805</v>
      </c>
    </row>
    <row r="37" spans="1:2">
      <c r="A37" s="2" t="s">
        <v>11</v>
      </c>
      <c r="B37" s="5">
        <f t="shared" si="0"/>
        <v>949.22675736961457</v>
      </c>
    </row>
    <row r="38" spans="1:2">
      <c r="A38" s="2" t="s">
        <v>12</v>
      </c>
      <c r="B38" s="5">
        <f t="shared" si="0"/>
        <v>282.56009070294789</v>
      </c>
    </row>
    <row r="39" spans="1:2">
      <c r="A39" s="2" t="s">
        <v>13</v>
      </c>
      <c r="B39" s="5">
        <f t="shared" si="0"/>
        <v>1076.4648526077099</v>
      </c>
    </row>
    <row r="40" spans="1:2">
      <c r="A40" s="2" t="s">
        <v>14</v>
      </c>
      <c r="B40" s="5">
        <f t="shared" si="0"/>
        <v>433.03628117913837</v>
      </c>
    </row>
    <row r="41" spans="1:2">
      <c r="A41" s="2" t="s">
        <v>15</v>
      </c>
      <c r="B41" s="5">
        <f t="shared" si="0"/>
        <v>407.65532879818591</v>
      </c>
    </row>
    <row r="42" spans="1:2">
      <c r="A42" s="2" t="s">
        <v>16</v>
      </c>
      <c r="B42" s="5">
        <f t="shared" si="0"/>
        <v>2226.9410430839002</v>
      </c>
    </row>
    <row r="43" spans="1:2">
      <c r="A43" s="2" t="s">
        <v>17</v>
      </c>
      <c r="B43" s="5">
        <f t="shared" si="0"/>
        <v>17.560090702947839</v>
      </c>
    </row>
    <row r="44" spans="1:2">
      <c r="A44" s="2" t="s">
        <v>18</v>
      </c>
      <c r="B44" s="5">
        <f t="shared" si="0"/>
        <v>585.17913832199542</v>
      </c>
    </row>
    <row r="45" spans="1:2">
      <c r="A45" s="2" t="s">
        <v>19</v>
      </c>
      <c r="B45" s="5">
        <f t="shared" si="0"/>
        <v>7257.4172335600906</v>
      </c>
    </row>
    <row r="46" spans="1:2">
      <c r="A46" s="2" t="s">
        <v>20</v>
      </c>
      <c r="B46" s="5">
        <f t="shared" si="0"/>
        <v>249.94104308390024</v>
      </c>
    </row>
    <row r="47" spans="1:2">
      <c r="A47" s="2" t="s">
        <v>21</v>
      </c>
      <c r="B47" s="5">
        <f>(B23-B$27)^2</f>
        <v>33.750566893424043</v>
      </c>
    </row>
    <row r="48" spans="1:2">
      <c r="A48" s="2" t="s">
        <v>22</v>
      </c>
      <c r="B48" s="5">
        <f t="shared" si="0"/>
        <v>888.60770975056698</v>
      </c>
    </row>
    <row r="49" spans="1:2">
      <c r="A49" s="2" t="s">
        <v>23</v>
      </c>
      <c r="B49" s="5">
        <f t="shared" si="0"/>
        <v>1535.8934240362812</v>
      </c>
    </row>
    <row r="50" spans="1:2">
      <c r="B50" s="5">
        <f>SUM(B29:B49)/21</f>
        <v>823.4875283446712</v>
      </c>
    </row>
    <row r="51" spans="1:2">
      <c r="A51" t="s">
        <v>34</v>
      </c>
      <c r="B51" s="5">
        <f>SQRT(B50)</f>
        <v>28.696472402451686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97.627051954670904</v>
      </c>
    </row>
    <row r="54" spans="1:2">
      <c r="A54" s="2" t="s">
        <v>4</v>
      </c>
      <c r="B54">
        <f t="shared" ref="B54:B73" si="1">10*(B6-B$27)/B$51+100</f>
        <v>92.051453750261274</v>
      </c>
    </row>
    <row r="55" spans="1:2">
      <c r="A55" s="2" t="s">
        <v>5</v>
      </c>
      <c r="B55">
        <f t="shared" si="1"/>
        <v>97.278577066895295</v>
      </c>
    </row>
    <row r="56" spans="1:2">
      <c r="A56" s="2" t="s">
        <v>6</v>
      </c>
      <c r="B56">
        <f t="shared" si="1"/>
        <v>97.278577066895295</v>
      </c>
    </row>
    <row r="57" spans="1:2">
      <c r="A57" s="2" t="s">
        <v>7</v>
      </c>
      <c r="B57">
        <f t="shared" si="1"/>
        <v>93.096878413588087</v>
      </c>
    </row>
    <row r="58" spans="1:2">
      <c r="A58" s="2" t="s">
        <v>8</v>
      </c>
      <c r="B58">
        <f t="shared" si="1"/>
        <v>101.11180083242692</v>
      </c>
    </row>
    <row r="59" spans="1:2">
      <c r="A59" s="2" t="s">
        <v>9</v>
      </c>
      <c r="B59">
        <f t="shared" si="1"/>
        <v>102.85417527130492</v>
      </c>
    </row>
    <row r="60" spans="1:2">
      <c r="A60" s="2" t="s">
        <v>10</v>
      </c>
      <c r="B60">
        <f t="shared" si="1"/>
        <v>95.187727740241698</v>
      </c>
    </row>
    <row r="61" spans="1:2">
      <c r="A61" s="2" t="s">
        <v>11</v>
      </c>
      <c r="B61">
        <f t="shared" si="1"/>
        <v>89.263654648056473</v>
      </c>
    </row>
    <row r="62" spans="1:2">
      <c r="A62" s="2" t="s">
        <v>12</v>
      </c>
      <c r="B62">
        <f t="shared" si="1"/>
        <v>94.142303076914885</v>
      </c>
    </row>
    <row r="63" spans="1:2">
      <c r="A63" s="2" t="s">
        <v>13</v>
      </c>
      <c r="B63">
        <f t="shared" si="1"/>
        <v>88.566704872505255</v>
      </c>
    </row>
    <row r="64" spans="1:2">
      <c r="A64" s="2" t="s">
        <v>14</v>
      </c>
      <c r="B64">
        <f t="shared" si="1"/>
        <v>92.748403525812478</v>
      </c>
    </row>
    <row r="65" spans="1:2">
      <c r="A65" s="2" t="s">
        <v>15</v>
      </c>
      <c r="B65">
        <f t="shared" si="1"/>
        <v>107.03587392461215</v>
      </c>
    </row>
    <row r="66" spans="1:2">
      <c r="A66" s="2" t="s">
        <v>16</v>
      </c>
      <c r="B66">
        <f t="shared" si="1"/>
        <v>116.44469589455339</v>
      </c>
    </row>
    <row r="67" spans="1:2">
      <c r="A67" s="2" t="s">
        <v>17</v>
      </c>
      <c r="B67">
        <f t="shared" si="1"/>
        <v>101.46027572020252</v>
      </c>
    </row>
    <row r="68" spans="1:2">
      <c r="A68" s="2" t="s">
        <v>18</v>
      </c>
      <c r="B68">
        <f t="shared" si="1"/>
        <v>108.42977347571455</v>
      </c>
    </row>
    <row r="69" spans="1:2">
      <c r="A69" s="2" t="s">
        <v>19</v>
      </c>
      <c r="B69">
        <f t="shared" si="1"/>
        <v>129.68674163002626</v>
      </c>
    </row>
    <row r="70" spans="1:2">
      <c r="A70" s="2" t="s">
        <v>20</v>
      </c>
      <c r="B70">
        <f t="shared" si="1"/>
        <v>94.490777964690494</v>
      </c>
    </row>
    <row r="71" spans="1:2">
      <c r="A71" s="2" t="s">
        <v>21</v>
      </c>
      <c r="B71">
        <f t="shared" si="1"/>
        <v>97.975526842446499</v>
      </c>
    </row>
    <row r="72" spans="1:2">
      <c r="A72" s="2" t="s">
        <v>22</v>
      </c>
      <c r="B72">
        <f t="shared" si="1"/>
        <v>89.612129535832068</v>
      </c>
    </row>
    <row r="73" spans="1:2">
      <c r="A73" s="2" t="s">
        <v>23</v>
      </c>
      <c r="B73">
        <f t="shared" si="1"/>
        <v>113.65689679234858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6D196-CEA9-418D-A33F-FE0D9E463B2A}">
  <dimension ref="A1:D74"/>
  <sheetViews>
    <sheetView workbookViewId="0"/>
  </sheetViews>
  <sheetFormatPr defaultRowHeight="14.4"/>
  <cols>
    <col min="1" max="1" width="21.33203125" bestFit="1" customWidth="1"/>
    <col min="2" max="2" width="18.44140625" customWidth="1"/>
    <col min="3" max="3" width="12.77734375" customWidth="1"/>
    <col min="4" max="4" width="18.77734375" customWidth="1"/>
  </cols>
  <sheetData>
    <row r="1" spans="1:4" ht="52.8">
      <c r="A1" s="1" t="s">
        <v>0</v>
      </c>
      <c r="B1" s="1" t="s">
        <v>63</v>
      </c>
      <c r="C1" s="1" t="s">
        <v>64</v>
      </c>
      <c r="D1" s="1" t="s">
        <v>65</v>
      </c>
    </row>
    <row r="3" spans="1:4">
      <c r="A3" s="2" t="s">
        <v>30</v>
      </c>
      <c r="B3" s="14">
        <f>SUM(B5:B25)</f>
        <v>108169</v>
      </c>
      <c r="C3" s="8">
        <v>918435.64</v>
      </c>
      <c r="D3">
        <f>SUM(B3/C3)</f>
        <v>0.1177752640348321</v>
      </c>
    </row>
    <row r="5" spans="1:4">
      <c r="A5" s="2" t="s">
        <v>3</v>
      </c>
      <c r="B5" s="14">
        <v>2159</v>
      </c>
      <c r="C5" s="8">
        <v>67785.31</v>
      </c>
      <c r="D5">
        <f>SUM(B5/C5)</f>
        <v>3.1850558771509642E-2</v>
      </c>
    </row>
    <row r="6" spans="1:4">
      <c r="A6" s="2" t="s">
        <v>4</v>
      </c>
      <c r="B6">
        <v>165</v>
      </c>
      <c r="C6" s="8">
        <v>29586.25</v>
      </c>
      <c r="D6">
        <f t="shared" ref="D6:D25" si="0">SUM(B6/C6)</f>
        <v>5.5769149520469817E-3</v>
      </c>
    </row>
    <row r="7" spans="1:4">
      <c r="A7" s="2" t="s">
        <v>5</v>
      </c>
      <c r="B7" s="14">
        <v>9244</v>
      </c>
      <c r="C7" s="8">
        <v>55738.89</v>
      </c>
      <c r="D7">
        <f t="shared" si="0"/>
        <v>0.16584470914293414</v>
      </c>
    </row>
    <row r="8" spans="1:4">
      <c r="A8" s="2" t="s">
        <v>6</v>
      </c>
      <c r="B8" s="14">
        <v>4186</v>
      </c>
      <c r="C8" s="8">
        <v>34728.089999999997</v>
      </c>
      <c r="D8">
        <f t="shared" si="0"/>
        <v>0.12053643030756947</v>
      </c>
    </row>
    <row r="9" spans="1:4">
      <c r="A9" s="2" t="s">
        <v>7</v>
      </c>
      <c r="B9">
        <v>686</v>
      </c>
      <c r="C9" s="8">
        <v>37785.78</v>
      </c>
      <c r="D9">
        <f t="shared" si="0"/>
        <v>1.8154977877921273E-2</v>
      </c>
    </row>
    <row r="10" spans="1:4">
      <c r="A10" s="2" t="s">
        <v>8</v>
      </c>
      <c r="B10">
        <v>770</v>
      </c>
      <c r="C10" s="8">
        <v>71061.070000000007</v>
      </c>
      <c r="D10">
        <f t="shared" si="0"/>
        <v>1.0835750151243148E-2</v>
      </c>
    </row>
    <row r="11" spans="1:4">
      <c r="A11" s="2" t="s">
        <v>9</v>
      </c>
      <c r="B11" s="14">
        <v>5611</v>
      </c>
      <c r="C11" s="8">
        <v>84811.86</v>
      </c>
      <c r="D11">
        <f t="shared" si="0"/>
        <v>6.6158200044191928E-2</v>
      </c>
    </row>
    <row r="12" spans="1:4">
      <c r="A12" s="2" t="s">
        <v>10</v>
      </c>
      <c r="B12" s="14">
        <v>4509</v>
      </c>
      <c r="C12" s="8">
        <v>13826.63</v>
      </c>
      <c r="D12">
        <f t="shared" si="0"/>
        <v>0.3261098329817172</v>
      </c>
    </row>
    <row r="13" spans="1:4">
      <c r="A13" s="2" t="s">
        <v>11</v>
      </c>
      <c r="B13" s="14">
        <v>15471</v>
      </c>
      <c r="C13" s="8">
        <v>21575.96</v>
      </c>
      <c r="D13">
        <f t="shared" si="0"/>
        <v>0.71704804791999988</v>
      </c>
    </row>
    <row r="14" spans="1:4">
      <c r="A14" s="2" t="s">
        <v>12</v>
      </c>
      <c r="B14" s="14">
        <v>10659</v>
      </c>
      <c r="C14" s="8">
        <v>60300.92</v>
      </c>
      <c r="D14">
        <f t="shared" si="0"/>
        <v>0.17676347226543143</v>
      </c>
    </row>
    <row r="15" spans="1:4">
      <c r="A15" s="2" t="s">
        <v>13</v>
      </c>
      <c r="B15" s="14">
        <v>3189</v>
      </c>
      <c r="C15" s="8">
        <v>32256.11</v>
      </c>
      <c r="D15">
        <f t="shared" si="0"/>
        <v>9.8864990229758018E-2</v>
      </c>
    </row>
    <row r="16" spans="1:4">
      <c r="A16" s="2" t="s">
        <v>14</v>
      </c>
      <c r="B16" s="14">
        <v>9082</v>
      </c>
      <c r="C16" s="8">
        <v>51537.68</v>
      </c>
      <c r="D16">
        <f t="shared" si="0"/>
        <v>0.17622058268823898</v>
      </c>
    </row>
    <row r="17" spans="1:4">
      <c r="A17" s="2" t="s">
        <v>15</v>
      </c>
      <c r="B17" s="14">
        <v>7443</v>
      </c>
      <c r="C17" s="8">
        <v>19680.39</v>
      </c>
      <c r="D17">
        <f t="shared" si="0"/>
        <v>0.37819372481947766</v>
      </c>
    </row>
    <row r="18" spans="1:4">
      <c r="A18" s="2" t="s">
        <v>16</v>
      </c>
      <c r="B18" s="14">
        <v>20216</v>
      </c>
      <c r="C18" s="8">
        <v>119272.92</v>
      </c>
      <c r="D18">
        <f t="shared" si="0"/>
        <v>0.16949362856212458</v>
      </c>
    </row>
    <row r="19" spans="1:4">
      <c r="A19" s="2" t="s">
        <v>17</v>
      </c>
      <c r="B19" s="14">
        <v>2815</v>
      </c>
      <c r="C19" s="8">
        <v>10162.09</v>
      </c>
      <c r="D19">
        <f t="shared" si="0"/>
        <v>0.2770099457887108</v>
      </c>
    </row>
    <row r="20" spans="1:4">
      <c r="A20" s="2" t="s">
        <v>18</v>
      </c>
      <c r="B20" s="14">
        <v>4470</v>
      </c>
      <c r="C20" s="8">
        <v>85163.22</v>
      </c>
      <c r="D20">
        <f t="shared" si="0"/>
        <v>5.2487447045802167E-2</v>
      </c>
    </row>
    <row r="21" spans="1:4">
      <c r="A21" s="2" t="s">
        <v>19</v>
      </c>
      <c r="B21" s="14">
        <v>3188</v>
      </c>
      <c r="C21" s="8">
        <v>27435.83</v>
      </c>
      <c r="D21">
        <f t="shared" si="0"/>
        <v>0.11619841645031333</v>
      </c>
    </row>
    <row r="22" spans="1:4">
      <c r="A22" s="2" t="s">
        <v>20</v>
      </c>
      <c r="B22" s="14">
        <v>1973</v>
      </c>
      <c r="C22" s="8">
        <v>35235.78</v>
      </c>
      <c r="D22">
        <f t="shared" si="0"/>
        <v>5.5994219512098216E-2</v>
      </c>
    </row>
    <row r="23" spans="1:4">
      <c r="A23" s="2" t="s">
        <v>21</v>
      </c>
      <c r="B23">
        <v>731</v>
      </c>
      <c r="C23" s="8">
        <v>10206.61</v>
      </c>
      <c r="D23">
        <f t="shared" si="0"/>
        <v>7.1620253933480357E-2</v>
      </c>
    </row>
    <row r="24" spans="1:4">
      <c r="A24" s="2" t="s">
        <v>22</v>
      </c>
      <c r="B24" s="14">
        <v>1174</v>
      </c>
      <c r="C24" s="8">
        <v>28132.15</v>
      </c>
      <c r="D24">
        <f t="shared" si="0"/>
        <v>4.1731613118798243E-2</v>
      </c>
    </row>
    <row r="25" spans="1:4">
      <c r="A25" s="2" t="s">
        <v>23</v>
      </c>
      <c r="B25">
        <v>428</v>
      </c>
      <c r="C25" s="8">
        <v>22152.1</v>
      </c>
      <c r="D25">
        <f t="shared" si="0"/>
        <v>1.9320967312354134E-2</v>
      </c>
    </row>
    <row r="28" spans="1:4">
      <c r="C28" t="s">
        <v>33</v>
      </c>
      <c r="D28" s="10">
        <f>SUM(D6:D26)/21</f>
        <v>0.1459125773859149</v>
      </c>
    </row>
    <row r="29" spans="1:4">
      <c r="C29" t="s">
        <v>35</v>
      </c>
    </row>
    <row r="30" spans="1:4">
      <c r="C30" s="2" t="s">
        <v>3</v>
      </c>
      <c r="D30" s="5">
        <f>(D6-D$27)^2</f>
        <v>3.1101980382365187E-5</v>
      </c>
    </row>
    <row r="31" spans="1:4" ht="27">
      <c r="C31" s="2" t="s">
        <v>4</v>
      </c>
      <c r="D31" s="5">
        <f t="shared" ref="D31:D50" si="1">(D7-D$27)^2</f>
        <v>2.7504467550704424E-2</v>
      </c>
    </row>
    <row r="32" spans="1:4" ht="27">
      <c r="C32" s="2" t="s">
        <v>5</v>
      </c>
      <c r="D32" s="5">
        <f t="shared" si="1"/>
        <v>1.4529031031291552E-2</v>
      </c>
    </row>
    <row r="33" spans="3:4">
      <c r="C33" s="2" t="s">
        <v>6</v>
      </c>
      <c r="D33" s="5">
        <f t="shared" si="1"/>
        <v>3.296032217478108E-4</v>
      </c>
    </row>
    <row r="34" spans="3:4">
      <c r="C34" s="2" t="s">
        <v>7</v>
      </c>
      <c r="D34" s="5">
        <f t="shared" si="1"/>
        <v>1.1741348134016591E-4</v>
      </c>
    </row>
    <row r="35" spans="3:4" ht="27">
      <c r="C35" s="2" t="s">
        <v>8</v>
      </c>
      <c r="D35" s="5">
        <f t="shared" si="1"/>
        <v>4.3769074330873171E-3</v>
      </c>
    </row>
    <row r="36" spans="3:4" ht="27">
      <c r="C36" s="2" t="s">
        <v>9</v>
      </c>
      <c r="D36" s="5">
        <f t="shared" si="1"/>
        <v>0.10634762316736349</v>
      </c>
    </row>
    <row r="37" spans="3:4" ht="27">
      <c r="C37" s="2" t="s">
        <v>10</v>
      </c>
      <c r="D37" s="5">
        <f t="shared" si="1"/>
        <v>0.51415790302588249</v>
      </c>
    </row>
    <row r="38" spans="3:4">
      <c r="C38" s="2" t="s">
        <v>11</v>
      </c>
      <c r="D38" s="5">
        <f t="shared" si="1"/>
        <v>3.1245325127331948E-2</v>
      </c>
    </row>
    <row r="39" spans="3:4" ht="27">
      <c r="C39" s="2" t="s">
        <v>12</v>
      </c>
      <c r="D39" s="5">
        <f t="shared" si="1"/>
        <v>9.7742862931301487E-3</v>
      </c>
    </row>
    <row r="40" spans="3:4" ht="27">
      <c r="C40" s="2" t="s">
        <v>13</v>
      </c>
      <c r="D40" s="5">
        <f t="shared" si="1"/>
        <v>3.1053693762982473E-2</v>
      </c>
    </row>
    <row r="41" spans="3:4" ht="27">
      <c r="C41" s="2" t="s">
        <v>14</v>
      </c>
      <c r="D41" s="5">
        <f t="shared" si="1"/>
        <v>0.14303049349283078</v>
      </c>
    </row>
    <row r="42" spans="3:4">
      <c r="C42" s="2" t="s">
        <v>15</v>
      </c>
      <c r="D42" s="5">
        <f t="shared" si="1"/>
        <v>2.8728090123155452E-2</v>
      </c>
    </row>
    <row r="43" spans="3:4" ht="27">
      <c r="C43" s="2" t="s">
        <v>16</v>
      </c>
      <c r="D43" s="5">
        <f t="shared" si="1"/>
        <v>7.67345100658645E-2</v>
      </c>
    </row>
    <row r="44" spans="3:4" ht="27">
      <c r="C44" s="2" t="s">
        <v>17</v>
      </c>
      <c r="D44" s="5">
        <f t="shared" si="1"/>
        <v>2.7549320973858865E-3</v>
      </c>
    </row>
    <row r="45" spans="3:4" ht="27">
      <c r="C45" s="2" t="s">
        <v>18</v>
      </c>
      <c r="D45" s="5">
        <f t="shared" si="1"/>
        <v>1.3502071985560447E-2</v>
      </c>
    </row>
    <row r="46" spans="3:4" ht="27">
      <c r="C46" s="2" t="s">
        <v>19</v>
      </c>
      <c r="D46" s="5">
        <f t="shared" si="1"/>
        <v>3.1353526187690405E-3</v>
      </c>
    </row>
    <row r="47" spans="3:4">
      <c r="C47" s="2" t="s">
        <v>20</v>
      </c>
      <c r="D47" s="5">
        <f t="shared" si="1"/>
        <v>5.1294607734962087E-3</v>
      </c>
    </row>
    <row r="48" spans="3:4" ht="27">
      <c r="C48" s="2" t="s">
        <v>21</v>
      </c>
      <c r="D48" s="5">
        <f>(D24-D$27)^2</f>
        <v>1.7415275334970537E-3</v>
      </c>
    </row>
    <row r="49" spans="3:4">
      <c r="C49" s="2" t="s">
        <v>22</v>
      </c>
      <c r="D49" s="5">
        <f t="shared" si="1"/>
        <v>3.7329977788505688E-4</v>
      </c>
    </row>
    <row r="50" spans="3:4">
      <c r="C50" s="2" t="s">
        <v>23</v>
      </c>
      <c r="D50" s="5">
        <f t="shared" si="1"/>
        <v>0</v>
      </c>
    </row>
    <row r="51" spans="3:4">
      <c r="D51" s="5">
        <f>SUM(D30:D50)/21</f>
        <v>4.8314147359223271E-2</v>
      </c>
    </row>
    <row r="52" spans="3:4">
      <c r="C52" t="s">
        <v>34</v>
      </c>
      <c r="D52" s="5">
        <f>SQRT(D51)</f>
        <v>0.21980479375851489</v>
      </c>
    </row>
    <row r="53" spans="3:4">
      <c r="C53" t="s">
        <v>37</v>
      </c>
      <c r="D53" s="5"/>
    </row>
    <row r="54" spans="3:4">
      <c r="C54" s="2" t="s">
        <v>3</v>
      </c>
      <c r="D54">
        <f>10*(D6-D$27)/D$51+100</f>
        <v>101.15430267465588</v>
      </c>
    </row>
    <row r="55" spans="3:4" ht="27">
      <c r="C55" s="2" t="s">
        <v>4</v>
      </c>
      <c r="D55">
        <f t="shared" ref="D55:D74" si="2">10*(D7-D$27)/D$51+100</f>
        <v>134.32632431860026</v>
      </c>
    </row>
    <row r="56" spans="3:4" ht="27">
      <c r="C56" s="2" t="s">
        <v>5</v>
      </c>
      <c r="D56">
        <f t="shared" si="2"/>
        <v>124.94847511462061</v>
      </c>
    </row>
    <row r="57" spans="3:4">
      <c r="C57" s="2" t="s">
        <v>6</v>
      </c>
      <c r="D57">
        <f t="shared" si="2"/>
        <v>103.75769394064562</v>
      </c>
    </row>
    <row r="58" spans="3:4">
      <c r="C58" s="2" t="s">
        <v>7</v>
      </c>
      <c r="D58">
        <f t="shared" si="2"/>
        <v>102.24276961169937</v>
      </c>
    </row>
    <row r="59" spans="3:4" ht="27">
      <c r="C59" s="2" t="s">
        <v>8</v>
      </c>
      <c r="D59">
        <f t="shared" si="2"/>
        <v>113.69333904462709</v>
      </c>
    </row>
    <row r="60" spans="3:4" ht="27">
      <c r="C60" s="2" t="s">
        <v>9</v>
      </c>
      <c r="D60">
        <f t="shared" si="2"/>
        <v>167.49779325650505</v>
      </c>
    </row>
    <row r="61" spans="3:4" ht="27">
      <c r="C61" s="2" t="s">
        <v>10</v>
      </c>
      <c r="D61">
        <f t="shared" si="2"/>
        <v>248.41368152244002</v>
      </c>
    </row>
    <row r="62" spans="3:4">
      <c r="C62" s="2" t="s">
        <v>11</v>
      </c>
      <c r="D62">
        <f t="shared" si="2"/>
        <v>136.58627584818319</v>
      </c>
    </row>
    <row r="63" spans="3:4" ht="27">
      <c r="C63" s="2" t="s">
        <v>12</v>
      </c>
      <c r="D63">
        <f t="shared" si="2"/>
        <v>120.4629483564475</v>
      </c>
    </row>
    <row r="64" spans="3:4" ht="27">
      <c r="C64" s="2" t="s">
        <v>13</v>
      </c>
      <c r="D64">
        <f t="shared" si="2"/>
        <v>136.47390926264544</v>
      </c>
    </row>
    <row r="65" spans="3:4" ht="27">
      <c r="C65" s="2" t="s">
        <v>14</v>
      </c>
      <c r="D65">
        <f t="shared" si="2"/>
        <v>178.27805011388239</v>
      </c>
    </row>
    <row r="66" spans="3:4">
      <c r="C66" s="2" t="s">
        <v>15</v>
      </c>
      <c r="D66">
        <f t="shared" si="2"/>
        <v>135.08157296079611</v>
      </c>
    </row>
    <row r="67" spans="3:4" ht="27">
      <c r="C67" s="2" t="s">
        <v>16</v>
      </c>
      <c r="D67">
        <f t="shared" si="2"/>
        <v>157.33516183760801</v>
      </c>
    </row>
    <row r="68" spans="3:4" ht="27">
      <c r="C68" s="2" t="s">
        <v>17</v>
      </c>
      <c r="D68">
        <f t="shared" si="2"/>
        <v>110.86378419462726</v>
      </c>
    </row>
    <row r="69" spans="3:4" ht="27">
      <c r="C69" s="2" t="s">
        <v>18</v>
      </c>
      <c r="D69">
        <f t="shared" si="2"/>
        <v>124.05059859307045</v>
      </c>
    </row>
    <row r="70" spans="3:4" ht="27">
      <c r="C70" s="2" t="s">
        <v>19</v>
      </c>
      <c r="D70">
        <f t="shared" si="2"/>
        <v>111.58961144357416</v>
      </c>
    </row>
    <row r="71" spans="3:4">
      <c r="C71" s="2" t="s">
        <v>20</v>
      </c>
      <c r="D71">
        <f t="shared" si="2"/>
        <v>114.82386792443475</v>
      </c>
    </row>
    <row r="72" spans="3:4" ht="27">
      <c r="C72" s="2" t="s">
        <v>21</v>
      </c>
      <c r="D72">
        <f t="shared" si="2"/>
        <v>108.6375555401024</v>
      </c>
    </row>
    <row r="73" spans="3:4">
      <c r="C73" s="2" t="s">
        <v>22</v>
      </c>
      <c r="D73">
        <f t="shared" si="2"/>
        <v>103.99902893218827</v>
      </c>
    </row>
    <row r="74" spans="3:4">
      <c r="C74" s="2" t="s">
        <v>23</v>
      </c>
      <c r="D74">
        <f t="shared" si="2"/>
        <v>100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0BFA1-DF6F-4A9C-8F46-1679C71BE2C2}">
  <dimension ref="A1:B73"/>
  <sheetViews>
    <sheetView workbookViewId="0"/>
  </sheetViews>
  <sheetFormatPr defaultRowHeight="14.4"/>
  <cols>
    <col min="1" max="1" width="21.33203125" bestFit="1" customWidth="1"/>
    <col min="2" max="2" width="14.6640625" customWidth="1"/>
  </cols>
  <sheetData>
    <row r="1" spans="1:2" ht="52.8">
      <c r="A1" s="1" t="s">
        <v>0</v>
      </c>
      <c r="B1" s="1" t="s">
        <v>66</v>
      </c>
    </row>
    <row r="3" spans="1:2">
      <c r="A3" s="2" t="s">
        <v>30</v>
      </c>
      <c r="B3">
        <v>8.5</v>
      </c>
    </row>
    <row r="5" spans="1:2">
      <c r="A5" s="2" t="s">
        <v>3</v>
      </c>
      <c r="B5">
        <v>0.6</v>
      </c>
    </row>
    <row r="6" spans="1:2">
      <c r="A6" s="2" t="s">
        <v>4</v>
      </c>
      <c r="B6">
        <v>0.8</v>
      </c>
    </row>
    <row r="7" spans="1:2">
      <c r="A7" s="2" t="s">
        <v>5</v>
      </c>
      <c r="B7">
        <v>0</v>
      </c>
    </row>
    <row r="8" spans="1:2">
      <c r="A8" s="2" t="s">
        <v>6</v>
      </c>
      <c r="B8">
        <v>3.1</v>
      </c>
    </row>
    <row r="9" spans="1:2">
      <c r="A9" s="2" t="s">
        <v>7</v>
      </c>
      <c r="B9">
        <v>3.5</v>
      </c>
    </row>
    <row r="10" spans="1:2">
      <c r="A10" s="2" t="s">
        <v>8</v>
      </c>
      <c r="B10">
        <v>0</v>
      </c>
    </row>
    <row r="11" spans="1:2">
      <c r="A11" s="2" t="s">
        <v>9</v>
      </c>
      <c r="B11">
        <v>12.7</v>
      </c>
    </row>
    <row r="12" spans="1:2">
      <c r="A12" s="2" t="s">
        <v>10</v>
      </c>
      <c r="B12">
        <v>2.4</v>
      </c>
    </row>
    <row r="13" spans="1:2">
      <c r="A13" s="2" t="s">
        <v>11</v>
      </c>
      <c r="B13">
        <v>0.8</v>
      </c>
    </row>
    <row r="14" spans="1:2">
      <c r="A14" s="2" t="s">
        <v>12</v>
      </c>
      <c r="B14">
        <v>0</v>
      </c>
    </row>
    <row r="15" spans="1:2">
      <c r="A15" s="2" t="s">
        <v>13</v>
      </c>
      <c r="B15">
        <v>0</v>
      </c>
    </row>
    <row r="16" spans="1:2">
      <c r="A16" s="2" t="s">
        <v>14</v>
      </c>
      <c r="B16">
        <v>0.7</v>
      </c>
    </row>
    <row r="17" spans="1:2">
      <c r="A17" s="2" t="s">
        <v>15</v>
      </c>
      <c r="B17">
        <v>7.9</v>
      </c>
    </row>
    <row r="18" spans="1:2">
      <c r="A18" s="2" t="s">
        <v>16</v>
      </c>
      <c r="B18">
        <v>73.2</v>
      </c>
    </row>
    <row r="19" spans="1:2">
      <c r="A19" s="2" t="s">
        <v>17</v>
      </c>
      <c r="B19">
        <v>0.4</v>
      </c>
    </row>
    <row r="20" spans="1:2">
      <c r="A20" s="2" t="s">
        <v>18</v>
      </c>
      <c r="B20">
        <v>11</v>
      </c>
    </row>
    <row r="21" spans="1:2">
      <c r="A21" s="2" t="s">
        <v>19</v>
      </c>
      <c r="B21">
        <v>2.7</v>
      </c>
    </row>
    <row r="22" spans="1:2">
      <c r="A22" s="2" t="s">
        <v>20</v>
      </c>
      <c r="B22">
        <v>0</v>
      </c>
    </row>
    <row r="23" spans="1:2">
      <c r="A23" s="2" t="s">
        <v>21</v>
      </c>
      <c r="B23">
        <v>7.7</v>
      </c>
    </row>
    <row r="24" spans="1:2">
      <c r="A24" s="2" t="s">
        <v>22</v>
      </c>
      <c r="B24">
        <v>0</v>
      </c>
    </row>
    <row r="25" spans="1:2">
      <c r="A25" s="2" t="s">
        <v>23</v>
      </c>
      <c r="B25">
        <v>1.2</v>
      </c>
    </row>
    <row r="27" spans="1:2">
      <c r="A27" t="s">
        <v>33</v>
      </c>
      <c r="B27" s="10">
        <f>SUM(B5:B25)/21</f>
        <v>6.128571428571429</v>
      </c>
    </row>
    <row r="28" spans="1:2">
      <c r="A28" t="s">
        <v>35</v>
      </c>
    </row>
    <row r="29" spans="1:2">
      <c r="A29" s="2" t="s">
        <v>3</v>
      </c>
      <c r="B29" s="5">
        <f>(B5-B$27)^2</f>
        <v>30.565102040816335</v>
      </c>
    </row>
    <row r="30" spans="1:2">
      <c r="A30" s="2" t="s">
        <v>4</v>
      </c>
      <c r="B30" s="5">
        <f t="shared" ref="B30:B49" si="0">(B6-B$27)^2</f>
        <v>28.39367346938776</v>
      </c>
    </row>
    <row r="31" spans="1:2">
      <c r="A31" s="2" t="s">
        <v>5</v>
      </c>
      <c r="B31" s="5">
        <f t="shared" si="0"/>
        <v>37.559387755102044</v>
      </c>
    </row>
    <row r="32" spans="1:2">
      <c r="A32" s="2" t="s">
        <v>6</v>
      </c>
      <c r="B32" s="5">
        <f t="shared" si="0"/>
        <v>9.1722448979591853</v>
      </c>
    </row>
    <row r="33" spans="1:2">
      <c r="A33" s="2" t="s">
        <v>7</v>
      </c>
      <c r="B33" s="5">
        <f t="shared" si="0"/>
        <v>6.9093877551020428</v>
      </c>
    </row>
    <row r="34" spans="1:2">
      <c r="A34" s="2" t="s">
        <v>8</v>
      </c>
      <c r="B34" s="5">
        <f t="shared" si="0"/>
        <v>37.559387755102044</v>
      </c>
    </row>
    <row r="35" spans="1:2">
      <c r="A35" s="2" t="s">
        <v>9</v>
      </c>
      <c r="B35" s="5">
        <f t="shared" si="0"/>
        <v>43.183673469387742</v>
      </c>
    </row>
    <row r="36" spans="1:2">
      <c r="A36" s="2" t="s">
        <v>10</v>
      </c>
      <c r="B36" s="5">
        <f t="shared" si="0"/>
        <v>13.902244897959187</v>
      </c>
    </row>
    <row r="37" spans="1:2">
      <c r="A37" s="2" t="s">
        <v>11</v>
      </c>
      <c r="B37" s="5">
        <f t="shared" si="0"/>
        <v>28.39367346938776</v>
      </c>
    </row>
    <row r="38" spans="1:2">
      <c r="A38" s="2" t="s">
        <v>12</v>
      </c>
      <c r="B38" s="5">
        <f t="shared" si="0"/>
        <v>37.559387755102044</v>
      </c>
    </row>
    <row r="39" spans="1:2">
      <c r="A39" s="2" t="s">
        <v>13</v>
      </c>
      <c r="B39" s="5">
        <f t="shared" si="0"/>
        <v>37.559387755102044</v>
      </c>
    </row>
    <row r="40" spans="1:2">
      <c r="A40" s="2" t="s">
        <v>14</v>
      </c>
      <c r="B40" s="5">
        <f t="shared" si="0"/>
        <v>29.469387755102044</v>
      </c>
    </row>
    <row r="41" spans="1:2">
      <c r="A41" s="2" t="s">
        <v>15</v>
      </c>
      <c r="B41" s="5">
        <f t="shared" si="0"/>
        <v>3.1379591836734693</v>
      </c>
    </row>
    <row r="42" spans="1:2">
      <c r="A42" s="2" t="s">
        <v>16</v>
      </c>
      <c r="B42" s="5">
        <f t="shared" si="0"/>
        <v>4498.5765306122448</v>
      </c>
    </row>
    <row r="43" spans="1:2">
      <c r="A43" s="2" t="s">
        <v>17</v>
      </c>
      <c r="B43" s="5">
        <f t="shared" si="0"/>
        <v>32.816530612244897</v>
      </c>
    </row>
    <row r="44" spans="1:2">
      <c r="A44" s="2" t="s">
        <v>18</v>
      </c>
      <c r="B44" s="5">
        <f t="shared" si="0"/>
        <v>23.730816326530608</v>
      </c>
    </row>
    <row r="45" spans="1:2">
      <c r="A45" s="2" t="s">
        <v>19</v>
      </c>
      <c r="B45" s="5">
        <f t="shared" si="0"/>
        <v>11.755102040816329</v>
      </c>
    </row>
    <row r="46" spans="1:2">
      <c r="A46" s="2" t="s">
        <v>20</v>
      </c>
      <c r="B46" s="5">
        <f t="shared" si="0"/>
        <v>37.559387755102044</v>
      </c>
    </row>
    <row r="47" spans="1:2">
      <c r="A47" s="2" t="s">
        <v>21</v>
      </c>
      <c r="B47" s="5">
        <f>(B23-B$27)^2</f>
        <v>2.4693877551020402</v>
      </c>
    </row>
    <row r="48" spans="1:2">
      <c r="A48" s="2" t="s">
        <v>22</v>
      </c>
      <c r="B48" s="5">
        <f t="shared" si="0"/>
        <v>37.559387755102044</v>
      </c>
    </row>
    <row r="49" spans="1:2">
      <c r="A49" s="2" t="s">
        <v>23</v>
      </c>
      <c r="B49" s="5">
        <f t="shared" si="0"/>
        <v>24.290816326530614</v>
      </c>
    </row>
    <row r="50" spans="1:2">
      <c r="B50" s="5">
        <f>SUM(B29:B49)/21</f>
        <v>238.67251700680268</v>
      </c>
    </row>
    <row r="51" spans="1:2">
      <c r="A51" t="s">
        <v>34</v>
      </c>
      <c r="B51" s="5">
        <f>SQRT(B50)</f>
        <v>15.449029646123495</v>
      </c>
    </row>
    <row r="52" spans="1:2">
      <c r="A52" t="s">
        <v>37</v>
      </c>
      <c r="B52" s="5"/>
    </row>
    <row r="53" spans="1:2">
      <c r="A53" s="2" t="s">
        <v>3</v>
      </c>
      <c r="B53">
        <f>-10*(B5-B$27)/B$51+100</f>
        <v>103.57858814126793</v>
      </c>
    </row>
    <row r="54" spans="1:2">
      <c r="A54" s="2" t="s">
        <v>4</v>
      </c>
      <c r="B54">
        <f t="shared" ref="B54:B73" si="1">-10*(B6-B$27)/B$51+100</f>
        <v>103.44913017233317</v>
      </c>
    </row>
    <row r="55" spans="1:2">
      <c r="A55" s="2" t="s">
        <v>5</v>
      </c>
      <c r="B55">
        <f t="shared" si="1"/>
        <v>103.9669620480722</v>
      </c>
    </row>
    <row r="56" spans="1:2">
      <c r="A56" s="2" t="s">
        <v>6</v>
      </c>
      <c r="B56">
        <f t="shared" si="1"/>
        <v>101.96036352958347</v>
      </c>
    </row>
    <row r="57" spans="1:2">
      <c r="A57" s="2" t="s">
        <v>7</v>
      </c>
      <c r="B57">
        <f t="shared" si="1"/>
        <v>101.70144759171396</v>
      </c>
    </row>
    <row r="58" spans="1:2">
      <c r="A58" s="2" t="s">
        <v>8</v>
      </c>
      <c r="B58">
        <f t="shared" si="1"/>
        <v>103.9669620480722</v>
      </c>
    </row>
    <row r="59" spans="1:2">
      <c r="A59" s="2" t="s">
        <v>9</v>
      </c>
      <c r="B59">
        <f t="shared" si="1"/>
        <v>95.74638102071512</v>
      </c>
    </row>
    <row r="60" spans="1:2">
      <c r="A60" s="2" t="s">
        <v>10</v>
      </c>
      <c r="B60">
        <f t="shared" si="1"/>
        <v>102.41346642085512</v>
      </c>
    </row>
    <row r="61" spans="1:2">
      <c r="A61" s="2" t="s">
        <v>11</v>
      </c>
      <c r="B61">
        <f t="shared" si="1"/>
        <v>103.44913017233317</v>
      </c>
    </row>
    <row r="62" spans="1:2">
      <c r="A62" s="2" t="s">
        <v>12</v>
      </c>
      <c r="B62">
        <f t="shared" si="1"/>
        <v>103.9669620480722</v>
      </c>
    </row>
    <row r="63" spans="1:2">
      <c r="A63" s="2" t="s">
        <v>13</v>
      </c>
      <c r="B63">
        <f t="shared" si="1"/>
        <v>103.9669620480722</v>
      </c>
    </row>
    <row r="64" spans="1:2">
      <c r="A64" s="2" t="s">
        <v>14</v>
      </c>
      <c r="B64">
        <f t="shared" si="1"/>
        <v>103.51385915680055</v>
      </c>
    </row>
    <row r="65" spans="1:2">
      <c r="A65" s="2" t="s">
        <v>15</v>
      </c>
      <c r="B65">
        <f t="shared" si="1"/>
        <v>98.853372275149297</v>
      </c>
    </row>
    <row r="66" spans="1:2">
      <c r="A66" s="2" t="s">
        <v>16</v>
      </c>
      <c r="B66">
        <f t="shared" si="1"/>
        <v>56.585345417951039</v>
      </c>
    </row>
    <row r="67" spans="1:2">
      <c r="A67" s="2" t="s">
        <v>17</v>
      </c>
      <c r="B67">
        <f t="shared" si="1"/>
        <v>103.70804611020269</v>
      </c>
    </row>
    <row r="68" spans="1:2">
      <c r="A68" s="2" t="s">
        <v>18</v>
      </c>
      <c r="B68">
        <f t="shared" si="1"/>
        <v>96.846773756660554</v>
      </c>
    </row>
    <row r="69" spans="1:2">
      <c r="A69" s="2" t="s">
        <v>19</v>
      </c>
      <c r="B69">
        <f t="shared" si="1"/>
        <v>102.21927946745298</v>
      </c>
    </row>
    <row r="70" spans="1:2">
      <c r="A70" s="2" t="s">
        <v>20</v>
      </c>
      <c r="B70">
        <f t="shared" si="1"/>
        <v>103.9669620480722</v>
      </c>
    </row>
    <row r="71" spans="1:2">
      <c r="A71" s="2" t="s">
        <v>21</v>
      </c>
      <c r="B71">
        <f t="shared" si="1"/>
        <v>98.982830244084056</v>
      </c>
    </row>
    <row r="72" spans="1:2">
      <c r="A72" s="2" t="s">
        <v>22</v>
      </c>
      <c r="B72">
        <f t="shared" si="1"/>
        <v>103.9669620480722</v>
      </c>
    </row>
    <row r="73" spans="1:2">
      <c r="A73" s="2" t="s">
        <v>23</v>
      </c>
      <c r="B73">
        <f t="shared" si="1"/>
        <v>103.19021423446367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77BC0-ED27-411D-8484-DF9584F9A8BF}">
  <dimension ref="A1:AD46"/>
  <sheetViews>
    <sheetView tabSelected="1" topLeftCell="A25" workbookViewId="0">
      <selection activeCell="B25" sqref="B25"/>
    </sheetView>
  </sheetViews>
  <sheetFormatPr defaultRowHeight="14.4"/>
  <cols>
    <col min="1" max="1" width="21.6640625" bestFit="1" customWidth="1"/>
    <col min="2" max="2" width="12" bestFit="1" customWidth="1"/>
    <col min="3" max="3" width="17.77734375" customWidth="1"/>
    <col min="4" max="4" width="15.109375" customWidth="1"/>
    <col min="5" max="5" width="18.88671875" customWidth="1"/>
    <col min="6" max="6" width="19.44140625" customWidth="1"/>
    <col min="7" max="7" width="17.109375" customWidth="1"/>
    <col min="8" max="8" width="19.109375" customWidth="1"/>
    <col min="9" max="9" width="13.5546875" customWidth="1"/>
    <col min="10" max="10" width="19.21875" customWidth="1"/>
    <col min="11" max="11" width="16.44140625" customWidth="1"/>
    <col min="12" max="12" width="14.21875" customWidth="1"/>
    <col min="13" max="13" width="13.44140625" customWidth="1"/>
    <col min="14" max="14" width="14.5546875" customWidth="1"/>
    <col min="15" max="15" width="14.33203125" customWidth="1"/>
    <col min="16" max="16" width="10.6640625" customWidth="1"/>
    <col min="17" max="17" width="13.21875" customWidth="1"/>
    <col min="18" max="18" width="13" customWidth="1"/>
    <col min="19" max="19" width="20.21875" customWidth="1"/>
    <col min="20" max="20" width="18" customWidth="1"/>
    <col min="21" max="22" width="15.33203125" customWidth="1"/>
    <col min="23" max="23" width="18.77734375" customWidth="1"/>
    <col min="24" max="24" width="14.6640625" customWidth="1"/>
  </cols>
  <sheetData>
    <row r="1" spans="1:30" ht="52.8">
      <c r="A1" s="1" t="s">
        <v>36</v>
      </c>
      <c r="B1" s="1" t="s">
        <v>24</v>
      </c>
      <c r="C1" s="1" t="s">
        <v>67</v>
      </c>
      <c r="D1" s="1" t="s">
        <v>38</v>
      </c>
      <c r="E1" s="9" t="s">
        <v>41</v>
      </c>
      <c r="F1" s="1" t="s">
        <v>27</v>
      </c>
      <c r="G1" s="1" t="s">
        <v>42</v>
      </c>
      <c r="H1" s="1" t="s">
        <v>43</v>
      </c>
      <c r="I1" s="1" t="s">
        <v>44</v>
      </c>
      <c r="J1" s="9" t="s">
        <v>47</v>
      </c>
      <c r="K1" s="1" t="s">
        <v>68</v>
      </c>
      <c r="L1" s="1" t="s">
        <v>49</v>
      </c>
      <c r="M1" s="1" t="s">
        <v>50</v>
      </c>
      <c r="N1" s="1" t="s">
        <v>51</v>
      </c>
      <c r="O1" s="1" t="s">
        <v>54</v>
      </c>
      <c r="P1" s="1" t="s">
        <v>55</v>
      </c>
      <c r="Q1" s="1" t="s">
        <v>56</v>
      </c>
      <c r="R1" s="1" t="s">
        <v>57</v>
      </c>
      <c r="S1" s="9" t="s">
        <v>59</v>
      </c>
      <c r="T1" s="1" t="s">
        <v>60</v>
      </c>
      <c r="U1" s="1" t="s">
        <v>61</v>
      </c>
      <c r="V1" s="1" t="s">
        <v>62</v>
      </c>
      <c r="W1" s="1" t="s">
        <v>65</v>
      </c>
      <c r="X1" s="1" t="s">
        <v>66</v>
      </c>
      <c r="Y1" s="9" t="s">
        <v>75</v>
      </c>
      <c r="Z1" s="9" t="s">
        <v>70</v>
      </c>
      <c r="AA1" s="9" t="s">
        <v>71</v>
      </c>
      <c r="AB1" s="9" t="s">
        <v>72</v>
      </c>
      <c r="AC1" s="9" t="s">
        <v>73</v>
      </c>
      <c r="AD1" s="9" t="s">
        <v>74</v>
      </c>
    </row>
    <row r="2" spans="1:30">
      <c r="A2" t="s">
        <v>3</v>
      </c>
      <c r="B2">
        <v>99.097107313330909</v>
      </c>
      <c r="C2">
        <v>101.66357419295139</v>
      </c>
      <c r="D2">
        <v>108.50337276237265</v>
      </c>
      <c r="E2">
        <v>105.37739861429966</v>
      </c>
      <c r="F2">
        <v>110.17612427270703</v>
      </c>
      <c r="G2">
        <v>106.23792469361335</v>
      </c>
      <c r="H2">
        <v>103.03888068156418</v>
      </c>
      <c r="I2">
        <v>96.450762888816897</v>
      </c>
      <c r="J2">
        <v>112.55012826082404</v>
      </c>
      <c r="K2">
        <v>111.9107826537776</v>
      </c>
      <c r="L2">
        <v>103.58586035269542</v>
      </c>
      <c r="M2">
        <v>107.36771611027957</v>
      </c>
      <c r="N2">
        <v>99.514708653695507</v>
      </c>
      <c r="O2">
        <v>95.828409373236525</v>
      </c>
      <c r="P2">
        <v>101.28075767368851</v>
      </c>
      <c r="Q2">
        <v>102.56885954207264</v>
      </c>
      <c r="R2">
        <v>122.49846693042902</v>
      </c>
      <c r="S2">
        <v>89.322912765858419</v>
      </c>
      <c r="T2">
        <v>97.479699502087442</v>
      </c>
      <c r="U2">
        <v>108.75170311672794</v>
      </c>
      <c r="V2">
        <v>97.627051954670904</v>
      </c>
      <c r="W2">
        <v>101.15430267465588</v>
      </c>
      <c r="X2">
        <v>103.57858814126793</v>
      </c>
      <c r="Y2">
        <f>SUM(B2:X2)</f>
        <v>2385.5650931256237</v>
      </c>
      <c r="Z2">
        <f>SUM(Y2/23)</f>
        <v>103.7202214402445</v>
      </c>
      <c r="AA2">
        <f>(B2-Z$2)^2+(C2-Z$2)^2+(D2-Z$2)^2+(E2-Z$2)^2+(F2-Z$2)^2+(G2-Z$2)^2+(H2-Z$2)^2+(I2-Z$2)^2+(J2-Z$2)^2+(K2-Z$2)^2+(L2-Z$2)^2+(M2-Z$2)^2+(N2-Z$2)^2+(O2-Z$2)^2+(P2-Z$2)^2+(Q2-Z$2)^2+(R2-Z$2)^2+(S2-Z$2)^2+(T2-Z$2)^2+(U2-Z$2)^2+(V2-Z$2)^2+(W2-Z$2)^2+(X2-Z$2)^2</f>
        <v>1066.0686258711696</v>
      </c>
      <c r="AB2">
        <f>SQRT(AA2/23)</f>
        <v>6.8081429054100822</v>
      </c>
      <c r="AC2">
        <f>AB2/AA2</f>
        <v>6.3862144895659098E-3</v>
      </c>
      <c r="AD2">
        <f>Z2+AB2*AC2</f>
        <v>103.76369970111406</v>
      </c>
    </row>
    <row r="3" spans="1:30">
      <c r="A3" t="s">
        <v>4</v>
      </c>
      <c r="B3">
        <v>99.270746654559559</v>
      </c>
      <c r="C3">
        <v>103.19695857975431</v>
      </c>
      <c r="D3">
        <v>102.48683543050521</v>
      </c>
      <c r="E3">
        <v>93.788408641384038</v>
      </c>
      <c r="F3">
        <v>111.64626507482872</v>
      </c>
      <c r="G3">
        <v>95.803498454191441</v>
      </c>
      <c r="H3">
        <v>116.87186323060224</v>
      </c>
      <c r="I3">
        <v>98.184111245441201</v>
      </c>
      <c r="J3">
        <v>97.957903541551659</v>
      </c>
      <c r="K3">
        <v>96.555976994816163</v>
      </c>
      <c r="L3">
        <v>94.718891079861592</v>
      </c>
      <c r="M3">
        <v>96.756794822269285</v>
      </c>
      <c r="N3">
        <v>94.843779445514755</v>
      </c>
      <c r="O3">
        <v>83.920768497828092</v>
      </c>
      <c r="P3">
        <v>92.315453957868883</v>
      </c>
      <c r="Q3">
        <v>95.436866144070891</v>
      </c>
      <c r="R3">
        <v>103.15588107766453</v>
      </c>
      <c r="S3">
        <v>102.44823474685748</v>
      </c>
      <c r="T3">
        <v>93.619009597633649</v>
      </c>
      <c r="U3">
        <v>92.535912721314929</v>
      </c>
      <c r="V3">
        <v>92.051453750261274</v>
      </c>
      <c r="W3">
        <v>134.32632431860026</v>
      </c>
      <c r="X3">
        <v>103.44913017233317</v>
      </c>
      <c r="Y3">
        <f t="shared" ref="Y3:Y22" si="0">SUM(B3:X3)</f>
        <v>2295.3410681797131</v>
      </c>
      <c r="Z3">
        <f t="shared" ref="Z3:Z22" si="1">SUM(Y3/23)</f>
        <v>99.797437746944055</v>
      </c>
      <c r="AA3">
        <f t="shared" ref="AA3:AA22" si="2">(B3-Z$2)^2+(C3-Z$2)^2+(D3-Z$2)^2+(E3-Z$2)^2+(F3-Z$2)^2+(G3-Z$2)^2+(H3-Z$2)^2+(I3-Z$2)^2+(J3-Z$2)^2+(K3-Z$2)^2+(L3-Z$2)^2+(M3-Z$2)^2+(N3-Z$2)^2+(O3-Z$2)^2+(P3-Z$2)^2+(Q3-Z$2)^2+(R3-Z$2)^2+(S3-Z$2)^2+(T3-Z$2)^2+(U3-Z$2)^2+(V3-Z$2)^2+(W3-Z$2)^2+(X3-Z$2)^2</f>
        <v>2634.9077006524003</v>
      </c>
      <c r="AB3">
        <f t="shared" ref="AB3:AB22" si="3">SQRT(AA3/23)</f>
        <v>10.703326790124242</v>
      </c>
      <c r="AC3">
        <f t="shared" ref="AC3:AC22" si="4">AB3/AA3</f>
        <v>4.0621258905858869E-3</v>
      </c>
      <c r="AD3">
        <f t="shared" ref="AD3:AD23" si="5">Z3+AB3*AC3</f>
        <v>99.840916007813618</v>
      </c>
    </row>
    <row r="4" spans="1:30">
      <c r="A4" t="s">
        <v>5</v>
      </c>
      <c r="B4">
        <v>96.486995224569597</v>
      </c>
      <c r="C4">
        <v>93.940730011893024</v>
      </c>
      <c r="D4">
        <v>93.582360179341407</v>
      </c>
      <c r="E4">
        <v>96.164584159928836</v>
      </c>
      <c r="F4">
        <v>91.081371199159406</v>
      </c>
      <c r="G4">
        <v>96.94791939657965</v>
      </c>
      <c r="H4">
        <v>94.030450493940336</v>
      </c>
      <c r="I4">
        <v>99.917459602065506</v>
      </c>
      <c r="J4">
        <v>90.94253534497642</v>
      </c>
      <c r="K4">
        <v>91.325359790454272</v>
      </c>
      <c r="L4">
        <v>94.586548254893927</v>
      </c>
      <c r="M4">
        <v>98.730919713061894</v>
      </c>
      <c r="N4">
        <v>97.391559013613346</v>
      </c>
      <c r="O4">
        <v>92.486549670988012</v>
      </c>
      <c r="P4">
        <v>101.28075767368851</v>
      </c>
      <c r="Q4">
        <v>98.280514056962417</v>
      </c>
      <c r="R4">
        <v>103.68051163296772</v>
      </c>
      <c r="S4">
        <v>90.659771034212596</v>
      </c>
      <c r="T4">
        <v>95.10618694370504</v>
      </c>
      <c r="U4">
        <v>98.51982529795977</v>
      </c>
      <c r="V4">
        <v>97.278577066895295</v>
      </c>
      <c r="W4">
        <v>124.94847511462061</v>
      </c>
      <c r="X4">
        <v>103.9669620480722</v>
      </c>
      <c r="Y4">
        <f t="shared" si="0"/>
        <v>2241.3369229245495</v>
      </c>
      <c r="Z4">
        <f t="shared" si="1"/>
        <v>97.449431431502148</v>
      </c>
      <c r="AA4">
        <f t="shared" si="2"/>
        <v>2012.8039622257108</v>
      </c>
      <c r="AB4">
        <f t="shared" si="3"/>
        <v>9.354849851758388</v>
      </c>
      <c r="AC4">
        <f t="shared" si="4"/>
        <v>4.6476706263107797E-3</v>
      </c>
      <c r="AD4">
        <f t="shared" si="5"/>
        <v>97.492909692371711</v>
      </c>
    </row>
    <row r="5" spans="1:30">
      <c r="A5" t="s">
        <v>6</v>
      </c>
      <c r="B5">
        <v>96.36506642534755</v>
      </c>
      <c r="C5">
        <v>91.628240308790339</v>
      </c>
      <c r="D5">
        <v>84.966678720107254</v>
      </c>
      <c r="E5">
        <v>96.783176498421142</v>
      </c>
      <c r="F5">
        <v>97.730681401748512</v>
      </c>
      <c r="G5">
        <v>95.179268849252409</v>
      </c>
      <c r="H5">
        <v>95.683129610474509</v>
      </c>
      <c r="I5">
        <v>105.11750467193843</v>
      </c>
      <c r="J5">
        <v>91.04449670791756</v>
      </c>
      <c r="K5">
        <v>91.912741191337162</v>
      </c>
      <c r="L5">
        <v>93.263120005217232</v>
      </c>
      <c r="M5">
        <v>93.302076263382205</v>
      </c>
      <c r="N5">
        <v>96.966929085596917</v>
      </c>
      <c r="O5">
        <v>91.862218297204208</v>
      </c>
      <c r="P5">
        <v>92.315453957868883</v>
      </c>
      <c r="Q5">
        <v>97.566857244846787</v>
      </c>
      <c r="R5">
        <v>94.678574932317147</v>
      </c>
      <c r="S5">
        <v>97.568937593259506</v>
      </c>
      <c r="T5">
        <v>96.350799016513292</v>
      </c>
      <c r="U5">
        <v>97.192336159796241</v>
      </c>
      <c r="V5">
        <v>97.278577066895295</v>
      </c>
      <c r="W5">
        <v>103.75769394064562</v>
      </c>
      <c r="X5">
        <v>101.96036352958347</v>
      </c>
      <c r="Y5">
        <f t="shared" si="0"/>
        <v>2200.4749214784611</v>
      </c>
      <c r="Z5">
        <f t="shared" si="1"/>
        <v>95.672822672976565</v>
      </c>
      <c r="AA5">
        <f t="shared" si="2"/>
        <v>1908.7377156054695</v>
      </c>
      <c r="AB5">
        <f t="shared" si="3"/>
        <v>9.1098076999831665</v>
      </c>
      <c r="AC5">
        <f t="shared" si="4"/>
        <v>4.7726870095891882E-3</v>
      </c>
      <c r="AD5">
        <f t="shared" si="5"/>
        <v>95.716300933846128</v>
      </c>
    </row>
    <row r="6" spans="1:30">
      <c r="A6" t="s">
        <v>7</v>
      </c>
      <c r="B6">
        <v>100.52347385636648</v>
      </c>
      <c r="C6">
        <v>107.87982356064691</v>
      </c>
      <c r="D6">
        <v>105.037847259217</v>
      </c>
      <c r="E6">
        <v>101.62418936195245</v>
      </c>
      <c r="F6">
        <v>109.3365888924361</v>
      </c>
      <c r="G6">
        <v>98.275937281596981</v>
      </c>
      <c r="H6">
        <v>124.34500782779122</v>
      </c>
      <c r="I6">
        <v>94.717414532192592</v>
      </c>
      <c r="J6">
        <v>106.97757667123295</v>
      </c>
      <c r="K6">
        <v>104.69016603252831</v>
      </c>
      <c r="L6">
        <v>97.498090404182634</v>
      </c>
      <c r="M6">
        <v>93.548841874731281</v>
      </c>
      <c r="N6">
        <v>101.63785829377767</v>
      </c>
      <c r="O6">
        <v>91.009614258170842</v>
      </c>
      <c r="P6">
        <v>98.292323101748636</v>
      </c>
      <c r="Q6">
        <v>97.349100422688423</v>
      </c>
      <c r="R6">
        <v>101.45173630836935</v>
      </c>
      <c r="S6">
        <v>96.781196865592207</v>
      </c>
      <c r="T6">
        <v>100.74054629557833</v>
      </c>
      <c r="U6">
        <v>89.411207519176145</v>
      </c>
      <c r="V6">
        <v>93.096878413588087</v>
      </c>
      <c r="W6">
        <v>102.24276961169937</v>
      </c>
      <c r="X6">
        <v>101.70144759171396</v>
      </c>
      <c r="Y6">
        <f t="shared" si="0"/>
        <v>2318.169636236978</v>
      </c>
      <c r="Z6">
        <f t="shared" si="1"/>
        <v>100.78998418421644</v>
      </c>
      <c r="AA6">
        <f t="shared" si="2"/>
        <v>1376.9753584350533</v>
      </c>
      <c r="AB6">
        <f t="shared" si="3"/>
        <v>7.7374733501965824</v>
      </c>
      <c r="AC6">
        <f t="shared" si="4"/>
        <v>5.6191806939742918E-3</v>
      </c>
      <c r="AD6">
        <f t="shared" si="5"/>
        <v>100.833462445086</v>
      </c>
    </row>
    <row r="7" spans="1:30">
      <c r="A7" t="s">
        <v>8</v>
      </c>
      <c r="B7">
        <v>97.589084698246225</v>
      </c>
      <c r="C7">
        <v>116.42840226232869</v>
      </c>
      <c r="D7">
        <v>103.49761370225895</v>
      </c>
      <c r="E7">
        <v>85.779234531999251</v>
      </c>
      <c r="F7">
        <v>106.61533736160216</v>
      </c>
      <c r="G7">
        <v>95.442424467020828</v>
      </c>
      <c r="H7">
        <v>105.33074666029894</v>
      </c>
      <c r="I7">
        <v>92.984066175568287</v>
      </c>
      <c r="J7">
        <v>99.084050738174682</v>
      </c>
      <c r="K7">
        <v>97.438920674037547</v>
      </c>
      <c r="L7">
        <v>95.909976504570608</v>
      </c>
      <c r="M7">
        <v>97.990622879014666</v>
      </c>
      <c r="N7">
        <v>92.720629805432594</v>
      </c>
      <c r="O7">
        <v>92.89839798561654</v>
      </c>
      <c r="P7">
        <v>92.315453957868883</v>
      </c>
      <c r="Q7">
        <v>95.165127588688392</v>
      </c>
      <c r="R7">
        <v>107.59534101805774</v>
      </c>
      <c r="S7">
        <v>85.658870640490647</v>
      </c>
      <c r="T7">
        <v>97.441386674677801</v>
      </c>
      <c r="U7">
        <v>99.4388562397653</v>
      </c>
      <c r="V7">
        <v>101.11180083242692</v>
      </c>
      <c r="W7">
        <v>113.69333904462709</v>
      </c>
      <c r="X7">
        <v>103.9669620480722</v>
      </c>
      <c r="Y7">
        <f t="shared" si="0"/>
        <v>2276.0966464908447</v>
      </c>
      <c r="Z7">
        <f t="shared" si="1"/>
        <v>98.96072376047151</v>
      </c>
      <c r="AA7">
        <f t="shared" si="2"/>
        <v>1817.2285903494471</v>
      </c>
      <c r="AB7">
        <f t="shared" si="3"/>
        <v>8.8887534958983725</v>
      </c>
      <c r="AC7">
        <f t="shared" si="4"/>
        <v>4.8913788518972698E-3</v>
      </c>
      <c r="AD7">
        <f t="shared" si="5"/>
        <v>99.004202021341072</v>
      </c>
    </row>
    <row r="8" spans="1:30">
      <c r="A8" t="s">
        <v>9</v>
      </c>
      <c r="B8">
        <v>96.758057481700106</v>
      </c>
      <c r="C8">
        <v>109.62321493233591</v>
      </c>
      <c r="D8">
        <v>101.3797925614416</v>
      </c>
      <c r="E8">
        <v>88.366778727141167</v>
      </c>
      <c r="F8">
        <v>100.89572160663961</v>
      </c>
      <c r="G8">
        <v>95.577062224948847</v>
      </c>
      <c r="H8">
        <v>94.627481565812744</v>
      </c>
      <c r="I8">
        <v>94.717414532192592</v>
      </c>
      <c r="J8">
        <v>92.805240215327174</v>
      </c>
      <c r="K8">
        <v>92.422379912161588</v>
      </c>
      <c r="L8">
        <v>94.321862604958582</v>
      </c>
      <c r="M8">
        <v>100.7050446038545</v>
      </c>
      <c r="N8">
        <v>96.542299157580487</v>
      </c>
      <c r="O8">
        <v>97.684454544352008</v>
      </c>
      <c r="P8">
        <v>95.303888529808759</v>
      </c>
      <c r="Q8">
        <v>95.390203967894095</v>
      </c>
      <c r="R8">
        <v>111.98052883204025</v>
      </c>
      <c r="S8">
        <v>87.192556964858042</v>
      </c>
      <c r="T8">
        <v>94.143395611904339</v>
      </c>
      <c r="U8">
        <v>90.26896973152796</v>
      </c>
      <c r="V8">
        <v>102.85417527130492</v>
      </c>
      <c r="W8">
        <v>167.49779325650505</v>
      </c>
      <c r="X8">
        <v>95.74638102071512</v>
      </c>
      <c r="Y8">
        <f t="shared" si="0"/>
        <v>2296.8046978570055</v>
      </c>
      <c r="Z8">
        <f t="shared" si="1"/>
        <v>99.861073819869802</v>
      </c>
      <c r="AA8">
        <f t="shared" si="2"/>
        <v>5880.8745116266282</v>
      </c>
      <c r="AB8">
        <f t="shared" si="3"/>
        <v>15.990315699124876</v>
      </c>
      <c r="AC8">
        <f t="shared" si="4"/>
        <v>2.7190370526546082E-3</v>
      </c>
      <c r="AD8">
        <f t="shared" si="5"/>
        <v>99.904552080739364</v>
      </c>
    </row>
    <row r="9" spans="1:30">
      <c r="A9" t="s">
        <v>10</v>
      </c>
      <c r="B9">
        <v>98.246750779585483</v>
      </c>
      <c r="C9">
        <v>87.060145449468465</v>
      </c>
      <c r="D9">
        <v>81.93434390484606</v>
      </c>
      <c r="E9">
        <v>116.90831143286303</v>
      </c>
      <c r="F9">
        <v>108.05790462875433</v>
      </c>
      <c r="G9">
        <v>102.05803429975695</v>
      </c>
      <c r="H9">
        <v>96.252414335470391</v>
      </c>
      <c r="I9">
        <v>101.65080795868981</v>
      </c>
      <c r="J9">
        <v>109.73077040902672</v>
      </c>
      <c r="K9">
        <v>110.86516165989012</v>
      </c>
      <c r="L9">
        <v>105.70334555217812</v>
      </c>
      <c r="M9">
        <v>103.41946632869436</v>
      </c>
      <c r="N9">
        <v>108.856567070057</v>
      </c>
      <c r="O9">
        <v>99.022229490153975</v>
      </c>
      <c r="P9">
        <v>107.25762681756828</v>
      </c>
      <c r="Q9">
        <v>104.97882369990928</v>
      </c>
      <c r="R9">
        <v>85.568093978845212</v>
      </c>
      <c r="S9">
        <v>103.32541869256865</v>
      </c>
      <c r="T9">
        <v>114.03602993921695</v>
      </c>
      <c r="U9">
        <v>110.85526282797169</v>
      </c>
      <c r="V9">
        <v>95.187727740241698</v>
      </c>
      <c r="W9">
        <v>248.41368152244002</v>
      </c>
      <c r="X9">
        <v>102.41346642085512</v>
      </c>
      <c r="Y9">
        <f t="shared" si="0"/>
        <v>2501.8023849390515</v>
      </c>
      <c r="Z9">
        <f t="shared" si="1"/>
        <v>108.7740167364805</v>
      </c>
      <c r="AA9">
        <f t="shared" si="2"/>
        <v>22689.135532306111</v>
      </c>
      <c r="AB9">
        <f t="shared" si="3"/>
        <v>31.408345285584954</v>
      </c>
      <c r="AC9">
        <f t="shared" si="4"/>
        <v>1.3842900819585624E-3</v>
      </c>
      <c r="AD9">
        <f t="shared" si="5"/>
        <v>108.81749499735007</v>
      </c>
    </row>
    <row r="10" spans="1:30">
      <c r="A10" t="s">
        <v>11</v>
      </c>
      <c r="B10">
        <v>95.322808123256323</v>
      </c>
      <c r="C10">
        <v>87.201446304239596</v>
      </c>
      <c r="D10">
        <v>76.784187948767539</v>
      </c>
      <c r="E10">
        <v>90.326484886940278</v>
      </c>
      <c r="F10">
        <v>101.73510184670059</v>
      </c>
      <c r="G10">
        <v>91.721526429737224</v>
      </c>
      <c r="H10">
        <v>90.848436000721776</v>
      </c>
      <c r="I10">
        <v>101.65080795868981</v>
      </c>
      <c r="J10">
        <v>77.595889444674555</v>
      </c>
      <c r="K10">
        <v>80.285589763158612</v>
      </c>
      <c r="L10">
        <v>91.542663280637527</v>
      </c>
      <c r="M10">
        <v>86.639404756957134</v>
      </c>
      <c r="N10">
        <v>89.748220309317574</v>
      </c>
      <c r="O10">
        <v>96.82996728917513</v>
      </c>
      <c r="P10">
        <v>95.303888529808759</v>
      </c>
      <c r="Q10">
        <v>93.768922081908315</v>
      </c>
      <c r="R10">
        <v>89.772374704792142</v>
      </c>
      <c r="S10">
        <v>109.5703158735717</v>
      </c>
      <c r="T10">
        <v>98.185578929636932</v>
      </c>
      <c r="U10">
        <v>99.152935502314691</v>
      </c>
      <c r="V10">
        <v>89.263654648056473</v>
      </c>
      <c r="W10">
        <v>136.58627584818319</v>
      </c>
      <c r="X10">
        <v>103.44913017233317</v>
      </c>
      <c r="Y10">
        <f t="shared" si="0"/>
        <v>2173.2856106335789</v>
      </c>
      <c r="Z10">
        <f t="shared" si="1"/>
        <v>94.490678723199082</v>
      </c>
      <c r="AA10">
        <f t="shared" si="2"/>
        <v>5219.970365871347</v>
      </c>
      <c r="AB10">
        <f t="shared" si="3"/>
        <v>15.065033464906548</v>
      </c>
      <c r="AC10">
        <f t="shared" si="4"/>
        <v>2.8860381207148496E-3</v>
      </c>
      <c r="AD10">
        <f t="shared" si="5"/>
        <v>94.534156984068645</v>
      </c>
    </row>
    <row r="11" spans="1:30">
      <c r="A11" t="s">
        <v>12</v>
      </c>
      <c r="B11">
        <v>96.619937450187365</v>
      </c>
      <c r="C11">
        <v>107.76151488913658</v>
      </c>
      <c r="D11">
        <v>106.96313920541458</v>
      </c>
      <c r="E11">
        <v>86.480483930094366</v>
      </c>
      <c r="F11">
        <v>90.039819939217836</v>
      </c>
      <c r="G11">
        <v>93.33717952487352</v>
      </c>
      <c r="H11">
        <v>96.02819714355978</v>
      </c>
      <c r="I11">
        <v>92.984066175568287</v>
      </c>
      <c r="J11">
        <v>92.633104961854798</v>
      </c>
      <c r="K11">
        <v>91.376979086643445</v>
      </c>
      <c r="L11">
        <v>91.675006105605206</v>
      </c>
      <c r="M11">
        <v>94.782669931476661</v>
      </c>
      <c r="N11">
        <v>92.295999877416165</v>
      </c>
      <c r="O11">
        <v>94.662619094191243</v>
      </c>
      <c r="P11">
        <v>92.315453957868883</v>
      </c>
      <c r="Q11">
        <v>94.093727425884026</v>
      </c>
      <c r="R11">
        <v>94.682193074077858</v>
      </c>
      <c r="S11">
        <v>105.30378760983479</v>
      </c>
      <c r="T11">
        <v>89.637387499514062</v>
      </c>
      <c r="U11">
        <v>85.490008834139246</v>
      </c>
      <c r="V11">
        <v>94.142303076914885</v>
      </c>
      <c r="W11">
        <v>120.4629483564475</v>
      </c>
      <c r="X11">
        <v>103.9669620480722</v>
      </c>
      <c r="Y11">
        <f t="shared" si="0"/>
        <v>2207.735489197993</v>
      </c>
      <c r="Z11">
        <f t="shared" si="1"/>
        <v>95.988499530347525</v>
      </c>
      <c r="AA11">
        <f t="shared" si="2"/>
        <v>2766.379100489728</v>
      </c>
      <c r="AB11">
        <f t="shared" si="3"/>
        <v>10.967103181570126</v>
      </c>
      <c r="AC11">
        <f t="shared" si="4"/>
        <v>3.964425258862256E-3</v>
      </c>
      <c r="AD11">
        <f t="shared" si="5"/>
        <v>96.031977791217088</v>
      </c>
    </row>
    <row r="12" spans="1:30">
      <c r="A12" t="s">
        <v>13</v>
      </c>
      <c r="B12">
        <v>96.655576913654357</v>
      </c>
      <c r="C12">
        <v>98.105716584747739</v>
      </c>
      <c r="D12">
        <v>108.9365634502671</v>
      </c>
      <c r="E12">
        <v>90.647592821064009</v>
      </c>
      <c r="F12">
        <v>92.3394955741324</v>
      </c>
      <c r="G12">
        <v>93.159702480332044</v>
      </c>
      <c r="H12">
        <v>93.399339879569609</v>
      </c>
      <c r="I12">
        <v>94.717414532192592</v>
      </c>
      <c r="J12">
        <v>91.851036447034119</v>
      </c>
      <c r="K12">
        <v>90.303440582789293</v>
      </c>
      <c r="L12">
        <v>92.336720230443547</v>
      </c>
      <c r="M12">
        <v>90.340888927193276</v>
      </c>
      <c r="N12">
        <v>91.446740021383306</v>
      </c>
      <c r="O12">
        <v>94.16119795706156</v>
      </c>
      <c r="P12">
        <v>92.315453957868883</v>
      </c>
      <c r="Q12">
        <v>93.887864883927591</v>
      </c>
      <c r="R12">
        <v>89.855591965288511</v>
      </c>
      <c r="S12">
        <v>99.875090019915135</v>
      </c>
      <c r="T12">
        <v>90.253872482595156</v>
      </c>
      <c r="U12">
        <v>95.150045178006195</v>
      </c>
      <c r="V12">
        <v>88.566704872505255</v>
      </c>
      <c r="W12">
        <v>136.47390926264544</v>
      </c>
      <c r="X12">
        <v>103.9669620480722</v>
      </c>
      <c r="Y12">
        <f t="shared" si="0"/>
        <v>2208.7469210726895</v>
      </c>
      <c r="Z12">
        <f t="shared" si="1"/>
        <v>96.032474829247363</v>
      </c>
      <c r="AA12">
        <f t="shared" si="2"/>
        <v>3570.6852253285942</v>
      </c>
      <c r="AB12">
        <f t="shared" si="3"/>
        <v>12.459822780037397</v>
      </c>
      <c r="AC12">
        <f t="shared" si="4"/>
        <v>3.4894766672945179E-3</v>
      </c>
      <c r="AD12">
        <f t="shared" si="5"/>
        <v>96.075953090116926</v>
      </c>
    </row>
    <row r="13" spans="1:30">
      <c r="A13" t="s">
        <v>14</v>
      </c>
      <c r="B13">
        <v>98.069171343612567</v>
      </c>
      <c r="C13">
        <v>104.2460870678336</v>
      </c>
      <c r="D13">
        <v>110.23613551395047</v>
      </c>
      <c r="E13">
        <v>94.329564772139705</v>
      </c>
      <c r="F13">
        <v>77.65865319388962</v>
      </c>
      <c r="G13">
        <v>96.807161740563984</v>
      </c>
      <c r="H13">
        <v>97.049305493737279</v>
      </c>
      <c r="I13">
        <v>96.450762888816897</v>
      </c>
      <c r="J13">
        <v>96.777843540497457</v>
      </c>
      <c r="K13">
        <v>94.881861304101548</v>
      </c>
      <c r="L13">
        <v>92.866091530314222</v>
      </c>
      <c r="M13">
        <v>103.91299755139251</v>
      </c>
      <c r="N13">
        <v>91.446740021383306</v>
      </c>
      <c r="O13">
        <v>90.565922443097165</v>
      </c>
      <c r="P13">
        <v>92.315453957868883</v>
      </c>
      <c r="Q13">
        <v>95.312433674266103</v>
      </c>
      <c r="R13">
        <v>97.381326827568742</v>
      </c>
      <c r="S13">
        <v>102.28293687933311</v>
      </c>
      <c r="T13">
        <v>90.367595913388016</v>
      </c>
      <c r="U13">
        <v>95.37469718600309</v>
      </c>
      <c r="V13">
        <v>92.748403525812478</v>
      </c>
      <c r="W13">
        <v>178.27805011388239</v>
      </c>
      <c r="X13">
        <v>103.51385915680055</v>
      </c>
      <c r="Y13">
        <f t="shared" si="0"/>
        <v>2292.8730556402534</v>
      </c>
      <c r="Z13">
        <f t="shared" si="1"/>
        <v>99.690132853924055</v>
      </c>
      <c r="AA13">
        <f t="shared" si="2"/>
        <v>7725.2713616393667</v>
      </c>
      <c r="AB13">
        <f t="shared" si="3"/>
        <v>18.327066419630221</v>
      </c>
      <c r="AC13">
        <f t="shared" si="4"/>
        <v>2.3723524471431726E-3</v>
      </c>
      <c r="AD13">
        <f t="shared" si="5"/>
        <v>99.733611114793618</v>
      </c>
    </row>
    <row r="14" spans="1:30">
      <c r="A14" t="s">
        <v>15</v>
      </c>
      <c r="B14">
        <v>96.808737633436493</v>
      </c>
      <c r="C14">
        <v>88.292543171268463</v>
      </c>
      <c r="D14">
        <v>100.17648509506812</v>
      </c>
      <c r="E14">
        <v>104.11181216657877</v>
      </c>
      <c r="F14">
        <v>98.054011411360605</v>
      </c>
      <c r="G14">
        <v>98.912406682711278</v>
      </c>
      <c r="H14">
        <v>99.964253829421835</v>
      </c>
      <c r="I14">
        <v>96.450762888816897</v>
      </c>
      <c r="J14">
        <v>98.411387050642148</v>
      </c>
      <c r="K14">
        <v>99.561441290939229</v>
      </c>
      <c r="L14">
        <v>100.54197537843902</v>
      </c>
      <c r="M14">
        <v>103.91299755139251</v>
      </c>
      <c r="N14">
        <v>99.514708653695507</v>
      </c>
      <c r="O14">
        <v>92.694878883824131</v>
      </c>
      <c r="P14">
        <v>92.315453957868883</v>
      </c>
      <c r="Q14">
        <v>98.01883989252002</v>
      </c>
      <c r="R14">
        <v>100.00086146232398</v>
      </c>
      <c r="S14">
        <v>116.83293360231804</v>
      </c>
      <c r="T14">
        <v>99.966431028825895</v>
      </c>
      <c r="U14">
        <v>102.52271562226828</v>
      </c>
      <c r="V14">
        <v>107.03587392461215</v>
      </c>
      <c r="W14">
        <v>135.08157296079611</v>
      </c>
      <c r="X14">
        <v>98.853372275149297</v>
      </c>
      <c r="Y14">
        <f t="shared" si="0"/>
        <v>2328.0364564142778</v>
      </c>
      <c r="Z14">
        <f t="shared" si="1"/>
        <v>101.21897636583817</v>
      </c>
      <c r="AA14">
        <f t="shared" si="2"/>
        <v>1997.6191525676286</v>
      </c>
      <c r="AB14">
        <f t="shared" si="3"/>
        <v>9.3194960503975306</v>
      </c>
      <c r="AC14">
        <f t="shared" si="4"/>
        <v>4.6653017109987002E-3</v>
      </c>
      <c r="AD14">
        <f t="shared" si="5"/>
        <v>101.26245462670774</v>
      </c>
    </row>
    <row r="15" spans="1:30">
      <c r="A15" t="s">
        <v>16</v>
      </c>
      <c r="B15">
        <v>97.880913864578602</v>
      </c>
      <c r="C15">
        <v>106.8939616291469</v>
      </c>
      <c r="D15">
        <v>105.5191702457664</v>
      </c>
      <c r="E15">
        <v>99.934128028556941</v>
      </c>
      <c r="F15">
        <v>90.037428458630501</v>
      </c>
      <c r="G15">
        <v>103.03721799377895</v>
      </c>
      <c r="H15">
        <v>94.279357287737724</v>
      </c>
      <c r="I15">
        <v>106.85085302856274</v>
      </c>
      <c r="J15">
        <v>102.46622153828685</v>
      </c>
      <c r="K15">
        <v>101.32697198616712</v>
      </c>
      <c r="L15">
        <v>103.58586035269542</v>
      </c>
      <c r="M15">
        <v>120.9398247344788</v>
      </c>
      <c r="N15">
        <v>107.15804735799128</v>
      </c>
      <c r="O15">
        <v>100.62262172315579</v>
      </c>
      <c r="P15">
        <v>104.2691922456284</v>
      </c>
      <c r="Q15">
        <v>99.930159226506632</v>
      </c>
      <c r="R15">
        <v>115.18982057379149</v>
      </c>
      <c r="S15">
        <v>92.975169081567714</v>
      </c>
      <c r="T15">
        <v>97.560415384120219</v>
      </c>
      <c r="U15">
        <v>99.030398043407288</v>
      </c>
      <c r="V15">
        <v>116.44469589455339</v>
      </c>
      <c r="W15">
        <v>157.33516183760801</v>
      </c>
      <c r="X15">
        <v>56.585345417951039</v>
      </c>
      <c r="Y15">
        <f t="shared" si="0"/>
        <v>2379.852935934668</v>
      </c>
      <c r="Z15">
        <f t="shared" si="1"/>
        <v>103.47186677976818</v>
      </c>
      <c r="AA15">
        <f t="shared" si="2"/>
        <v>6253.3857384493904</v>
      </c>
      <c r="AB15">
        <f t="shared" si="3"/>
        <v>16.488976210011383</v>
      </c>
      <c r="AC15">
        <f t="shared" si="4"/>
        <v>2.6368077869605472E-3</v>
      </c>
      <c r="AD15">
        <f t="shared" si="5"/>
        <v>103.51534504063774</v>
      </c>
    </row>
    <row r="16" spans="1:30">
      <c r="A16" t="s">
        <v>17</v>
      </c>
      <c r="B16">
        <v>96.409314471887441</v>
      </c>
      <c r="C16">
        <v>86.702571532634295</v>
      </c>
      <c r="D16">
        <v>86.362515381100494</v>
      </c>
      <c r="E16">
        <v>100.72365852361489</v>
      </c>
      <c r="F16">
        <v>95.688881348707511</v>
      </c>
      <c r="G16">
        <v>94.395921894034814</v>
      </c>
      <c r="H16">
        <v>93.387229197887166</v>
      </c>
      <c r="I16">
        <v>98.184111245441201</v>
      </c>
      <c r="J16">
        <v>88.84154453729829</v>
      </c>
      <c r="K16">
        <v>90.876991382386024</v>
      </c>
      <c r="L16">
        <v>96.307004979473618</v>
      </c>
      <c r="M16">
        <v>88.366764036400667</v>
      </c>
      <c r="N16">
        <v>93.994519589481897</v>
      </c>
      <c r="O16">
        <v>109.85581160644958</v>
      </c>
      <c r="P16">
        <v>95.303888529808759</v>
      </c>
      <c r="Q16">
        <v>95.458824815212907</v>
      </c>
      <c r="R16">
        <v>91.418629205915948</v>
      </c>
      <c r="S16">
        <v>112.00795521938358</v>
      </c>
      <c r="T16">
        <v>99.50670946538439</v>
      </c>
      <c r="U16">
        <v>96.824723783074035</v>
      </c>
      <c r="V16">
        <v>101.46027572020252</v>
      </c>
      <c r="W16">
        <v>110.86378419462726</v>
      </c>
      <c r="X16">
        <v>103.70804611020269</v>
      </c>
      <c r="Y16">
        <f t="shared" si="0"/>
        <v>2226.6496767706099</v>
      </c>
      <c r="Z16">
        <f t="shared" si="1"/>
        <v>96.810855511765652</v>
      </c>
      <c r="AA16">
        <f t="shared" si="2"/>
        <v>2231.9667082879928</v>
      </c>
      <c r="AB16">
        <f t="shared" si="3"/>
        <v>9.850991361032154</v>
      </c>
      <c r="AC16">
        <f t="shared" si="4"/>
        <v>4.413592427007236E-3</v>
      </c>
      <c r="AD16">
        <f t="shared" si="5"/>
        <v>96.854333772635215</v>
      </c>
    </row>
    <row r="17" spans="1:30">
      <c r="A17" t="s">
        <v>18</v>
      </c>
      <c r="B17">
        <v>97.87055344285325</v>
      </c>
      <c r="C17">
        <v>111.68074017370208</v>
      </c>
      <c r="D17">
        <v>109.36975413816155</v>
      </c>
      <c r="E17">
        <v>93.415427582405329</v>
      </c>
      <c r="F17">
        <v>81.826200488350963</v>
      </c>
      <c r="G17">
        <v>97.382432160801912</v>
      </c>
      <c r="H17">
        <v>93.992449156273452</v>
      </c>
      <c r="I17">
        <v>98.184111245441201</v>
      </c>
      <c r="J17">
        <v>95.232815508524112</v>
      </c>
      <c r="K17">
        <v>94.097903066362207</v>
      </c>
      <c r="L17">
        <v>96.571690629408963</v>
      </c>
      <c r="M17">
        <v>98.484154101712818</v>
      </c>
      <c r="N17">
        <v>97.816188941629775</v>
      </c>
      <c r="O17">
        <v>104.71583210568339</v>
      </c>
      <c r="P17">
        <v>92.315453957868883</v>
      </c>
      <c r="Q17">
        <v>95.701285142406036</v>
      </c>
      <c r="R17">
        <v>97.280018858268818</v>
      </c>
      <c r="S17">
        <v>98.063896219072177</v>
      </c>
      <c r="T17">
        <v>91.234135811036467</v>
      </c>
      <c r="U17">
        <v>92.59718145076863</v>
      </c>
      <c r="V17">
        <v>108.42977347571455</v>
      </c>
      <c r="W17">
        <v>124.05059859307045</v>
      </c>
      <c r="X17">
        <v>96.846773756660554</v>
      </c>
      <c r="Y17">
        <f t="shared" si="0"/>
        <v>2267.1593700061771</v>
      </c>
      <c r="Z17">
        <f t="shared" si="1"/>
        <v>98.572146522007699</v>
      </c>
      <c r="AA17">
        <f t="shared" si="2"/>
        <v>2189.695107577998</v>
      </c>
      <c r="AB17">
        <f t="shared" si="3"/>
        <v>9.7572606356541929</v>
      </c>
      <c r="AC17">
        <f t="shared" si="4"/>
        <v>4.4559905175321924E-3</v>
      </c>
      <c r="AD17">
        <f t="shared" si="5"/>
        <v>98.615624782877262</v>
      </c>
    </row>
    <row r="18" spans="1:30">
      <c r="A18" t="s">
        <v>19</v>
      </c>
      <c r="B18">
        <v>98.952305418775751</v>
      </c>
      <c r="C18">
        <v>88.807561154419147</v>
      </c>
      <c r="D18">
        <v>107.44446219196398</v>
      </c>
      <c r="E18">
        <v>112.71410734637675</v>
      </c>
      <c r="F18">
        <v>95.645373280089231</v>
      </c>
      <c r="G18">
        <v>114.634424869852</v>
      </c>
      <c r="H18">
        <v>104.01141297700143</v>
      </c>
      <c r="I18">
        <v>98.184111245441201</v>
      </c>
      <c r="J18">
        <v>107.59947842720203</v>
      </c>
      <c r="K18">
        <v>108.47643735997536</v>
      </c>
      <c r="L18">
        <v>121.71682737326607</v>
      </c>
      <c r="M18">
        <v>127.10896501820571</v>
      </c>
      <c r="N18">
        <v>122.86935469459925</v>
      </c>
      <c r="O18">
        <v>114.20414293914985</v>
      </c>
      <c r="P18">
        <v>131.16510339308732</v>
      </c>
      <c r="Q18">
        <v>108.25798525711754</v>
      </c>
      <c r="R18">
        <v>118.6125826794247</v>
      </c>
      <c r="S18">
        <v>108.5532023996921</v>
      </c>
      <c r="T18">
        <v>97.790759720921443</v>
      </c>
      <c r="U18">
        <v>103.01286545789789</v>
      </c>
      <c r="V18">
        <v>129.68674163002626</v>
      </c>
      <c r="W18">
        <v>111.58961144357416</v>
      </c>
      <c r="X18">
        <v>102.21927946745298</v>
      </c>
      <c r="Y18">
        <f t="shared" si="0"/>
        <v>2533.2570957455118</v>
      </c>
      <c r="Z18">
        <f t="shared" si="1"/>
        <v>110.14161285850051</v>
      </c>
      <c r="AA18">
        <f t="shared" si="2"/>
        <v>3733.1721605273342</v>
      </c>
      <c r="AB18">
        <f t="shared" si="3"/>
        <v>12.740166131821272</v>
      </c>
      <c r="AC18">
        <f t="shared" si="4"/>
        <v>3.4126918298945106E-3</v>
      </c>
      <c r="AD18">
        <f t="shared" si="5"/>
        <v>110.18509111937007</v>
      </c>
    </row>
    <row r="19" spans="1:30">
      <c r="A19" t="s">
        <v>20</v>
      </c>
      <c r="B19">
        <v>97.902881126938368</v>
      </c>
      <c r="C19">
        <v>93.981366360141593</v>
      </c>
      <c r="D19">
        <v>90.838819156009862</v>
      </c>
      <c r="E19">
        <v>110.27856297722178</v>
      </c>
      <c r="F19">
        <v>111.54700896078323</v>
      </c>
      <c r="G19">
        <v>99.19392199474261</v>
      </c>
      <c r="H19">
        <v>106.75225491558813</v>
      </c>
      <c r="I19">
        <v>96.450762888816897</v>
      </c>
      <c r="J19">
        <v>106.91405474535293</v>
      </c>
      <c r="K19">
        <v>108.49952362437787</v>
      </c>
      <c r="L19">
        <v>107.29145945179015</v>
      </c>
      <c r="M19">
        <v>100.21151338115635</v>
      </c>
      <c r="N19">
        <v>103.33637800584339</v>
      </c>
      <c r="O19">
        <v>116.71619531531071</v>
      </c>
      <c r="P19">
        <v>107.25762681756828</v>
      </c>
      <c r="Q19">
        <v>103.98793866462566</v>
      </c>
      <c r="R19">
        <v>93.209609377468212</v>
      </c>
      <c r="S19">
        <v>118.02422061435412</v>
      </c>
      <c r="T19">
        <v>115.06435296652681</v>
      </c>
      <c r="U19">
        <v>109.46650496035446</v>
      </c>
      <c r="V19">
        <v>94.490777964690494</v>
      </c>
      <c r="W19">
        <v>114.82386792443475</v>
      </c>
      <c r="X19">
        <v>103.9669620480722</v>
      </c>
      <c r="Y19">
        <f t="shared" si="0"/>
        <v>2410.206564242169</v>
      </c>
      <c r="Z19">
        <f t="shared" si="1"/>
        <v>104.79158974965952</v>
      </c>
      <c r="AA19">
        <f t="shared" si="2"/>
        <v>1406.4689408189704</v>
      </c>
      <c r="AB19">
        <f t="shared" si="3"/>
        <v>7.8198992010043371</v>
      </c>
      <c r="AC19">
        <f t="shared" si="4"/>
        <v>5.5599515737979263E-3</v>
      </c>
      <c r="AD19">
        <f t="shared" si="5"/>
        <v>104.83506801052908</v>
      </c>
    </row>
    <row r="20" spans="1:30">
      <c r="A20" t="s">
        <v>21</v>
      </c>
      <c r="B20">
        <v>97.697022156851332</v>
      </c>
      <c r="C20">
        <v>88.558321960437709</v>
      </c>
      <c r="D20">
        <v>104.02706898746327</v>
      </c>
      <c r="E20">
        <v>112.15611324889528</v>
      </c>
      <c r="F20">
        <v>107.31254005270739</v>
      </c>
      <c r="G20">
        <v>96.684763778811231</v>
      </c>
      <c r="H20">
        <v>104.81962446389329</v>
      </c>
      <c r="I20">
        <v>101.65080795868981</v>
      </c>
      <c r="J20">
        <v>109.07785908254529</v>
      </c>
      <c r="K20">
        <v>111.2729042708432</v>
      </c>
      <c r="L20">
        <v>96.174662154505953</v>
      </c>
      <c r="M20">
        <v>92.3150138179859</v>
      </c>
      <c r="N20">
        <v>97.391559013613346</v>
      </c>
      <c r="O20">
        <v>104.6097474035458</v>
      </c>
      <c r="P20">
        <v>113.23449596144803</v>
      </c>
      <c r="Q20">
        <v>97.157876994826665</v>
      </c>
      <c r="R20">
        <v>100.82579778376623</v>
      </c>
      <c r="S20">
        <v>110.80584060847613</v>
      </c>
      <c r="T20">
        <v>108.14517631492907</v>
      </c>
      <c r="U20">
        <v>111.67217922068771</v>
      </c>
      <c r="V20">
        <v>97.975526842446499</v>
      </c>
      <c r="W20">
        <v>108.6375555401024</v>
      </c>
      <c r="X20">
        <v>98.982830244084056</v>
      </c>
      <c r="Y20">
        <f t="shared" si="0"/>
        <v>2371.1852878615559</v>
      </c>
      <c r="Z20">
        <f t="shared" si="1"/>
        <v>103.09501251571983</v>
      </c>
      <c r="AA20">
        <f t="shared" si="2"/>
        <v>1073.5267733774454</v>
      </c>
      <c r="AB20">
        <f t="shared" si="3"/>
        <v>6.8319160638408887</v>
      </c>
      <c r="AC20">
        <f t="shared" si="4"/>
        <v>6.3639922480431977E-3</v>
      </c>
      <c r="AD20">
        <f t="shared" si="5"/>
        <v>103.13849077658939</v>
      </c>
    </row>
    <row r="21" spans="1:30">
      <c r="A21" t="s">
        <v>22</v>
      </c>
      <c r="B21">
        <v>101.19152468306594</v>
      </c>
      <c r="C21">
        <v>114.78220337933098</v>
      </c>
      <c r="D21">
        <v>112.49835355073262</v>
      </c>
      <c r="E21">
        <v>97.64114025595569</v>
      </c>
      <c r="F21">
        <v>109.42906346403782</v>
      </c>
      <c r="G21">
        <v>96.403248466779914</v>
      </c>
      <c r="H21">
        <v>116.71589405080391</v>
      </c>
      <c r="I21">
        <v>92.984066175568287</v>
      </c>
      <c r="J21">
        <v>108.43929976647453</v>
      </c>
      <c r="K21">
        <v>108.28540996045224</v>
      </c>
      <c r="L21">
        <v>97.233404754247303</v>
      </c>
      <c r="M21">
        <v>89.847357704495124</v>
      </c>
      <c r="N21">
        <v>93.994519589481897</v>
      </c>
      <c r="O21">
        <v>124.57701850202457</v>
      </c>
      <c r="P21">
        <v>95.303888529808759</v>
      </c>
      <c r="Q21">
        <v>96.38474878170139</v>
      </c>
      <c r="R21">
        <v>88.951056525110602</v>
      </c>
      <c r="S21">
        <v>84.961165082067168</v>
      </c>
      <c r="T21">
        <v>100.24108575443337</v>
      </c>
      <c r="U21">
        <v>91.228846492969296</v>
      </c>
      <c r="V21">
        <v>89.612129535832068</v>
      </c>
      <c r="W21">
        <v>103.99902893218827</v>
      </c>
      <c r="X21">
        <v>103.9669620480722</v>
      </c>
      <c r="Y21">
        <f t="shared" si="0"/>
        <v>2318.6714159856333</v>
      </c>
      <c r="Z21">
        <f t="shared" si="1"/>
        <v>100.81180069502753</v>
      </c>
      <c r="AA21">
        <f t="shared" si="2"/>
        <v>2482.2850873540278</v>
      </c>
      <c r="AB21">
        <f t="shared" si="3"/>
        <v>10.388716888076694</v>
      </c>
      <c r="AC21">
        <f t="shared" si="4"/>
        <v>4.1851425289552314E-3</v>
      </c>
      <c r="AD21">
        <f t="shared" si="5"/>
        <v>100.85527895589709</v>
      </c>
    </row>
    <row r="22" spans="1:30">
      <c r="A22" t="s">
        <v>23</v>
      </c>
      <c r="B22">
        <v>144.28197093719629</v>
      </c>
      <c r="C22">
        <v>111.56487649479219</v>
      </c>
      <c r="D22">
        <v>99.454500615244029</v>
      </c>
      <c r="E22">
        <v>122.44884149216674</v>
      </c>
      <c r="F22">
        <v>113.14642754351659</v>
      </c>
      <c r="G22">
        <v>138.80802231602007</v>
      </c>
      <c r="H22">
        <v>78.572271197850029</v>
      </c>
      <c r="I22">
        <v>141.51782016104886</v>
      </c>
      <c r="J22">
        <v>123.06676306058175</v>
      </c>
      <c r="K22">
        <v>123.63305741280141</v>
      </c>
      <c r="L22">
        <v>132.56893902061495</v>
      </c>
      <c r="M22">
        <v>111.31596589186481</v>
      </c>
      <c r="N22">
        <v>130.51269339889501</v>
      </c>
      <c r="O22">
        <v>111.0714026197808</v>
      </c>
      <c r="P22">
        <v>116.22293053338792</v>
      </c>
      <c r="Q22">
        <v>141.30304049196417</v>
      </c>
      <c r="R22">
        <v>92.2110022515118</v>
      </c>
      <c r="S22">
        <v>87.785587486716508</v>
      </c>
      <c r="T22">
        <v>133.12944514737126</v>
      </c>
      <c r="U22">
        <v>131.50282465386911</v>
      </c>
      <c r="V22">
        <v>113.65689679234858</v>
      </c>
      <c r="W22">
        <v>100</v>
      </c>
      <c r="X22">
        <v>103.19021423446367</v>
      </c>
      <c r="Y22">
        <f t="shared" si="0"/>
        <v>2700.9654937540067</v>
      </c>
      <c r="Z22">
        <f t="shared" si="1"/>
        <v>117.43328233713073</v>
      </c>
      <c r="AA22">
        <f t="shared" si="2"/>
        <v>11594.261348716465</v>
      </c>
      <c r="AB22">
        <f t="shared" si="3"/>
        <v>22.452133963376657</v>
      </c>
      <c r="AC22">
        <f t="shared" si="4"/>
        <v>1.9364867918784843E-3</v>
      </c>
      <c r="AD22">
        <f t="shared" si="5"/>
        <v>117.4767605980003</v>
      </c>
    </row>
    <row r="24" spans="1:30" ht="15" thickBot="1"/>
    <row r="25" spans="1:30">
      <c r="A25" s="1"/>
      <c r="B25" s="1" t="s">
        <v>74</v>
      </c>
    </row>
    <row r="26" spans="1:30">
      <c r="A26" t="s">
        <v>3</v>
      </c>
      <c r="B26">
        <v>103.76369970111406</v>
      </c>
    </row>
    <row r="27" spans="1:30">
      <c r="A27" t="s">
        <v>4</v>
      </c>
      <c r="B27">
        <v>99.840916007813618</v>
      </c>
    </row>
    <row r="28" spans="1:30">
      <c r="A28" t="s">
        <v>5</v>
      </c>
      <c r="B28">
        <v>97.492909692371711</v>
      </c>
    </row>
    <row r="29" spans="1:30">
      <c r="A29" t="s">
        <v>6</v>
      </c>
      <c r="B29">
        <v>95.716300933846128</v>
      </c>
    </row>
    <row r="30" spans="1:30">
      <c r="A30" t="s">
        <v>7</v>
      </c>
      <c r="B30">
        <v>100.833462445086</v>
      </c>
    </row>
    <row r="31" spans="1:30">
      <c r="A31" t="s">
        <v>8</v>
      </c>
      <c r="B31">
        <v>99.004202021341072</v>
      </c>
    </row>
    <row r="32" spans="1:30">
      <c r="A32" t="s">
        <v>9</v>
      </c>
      <c r="B32">
        <v>99.904552080739364</v>
      </c>
    </row>
    <row r="33" spans="1:2">
      <c r="A33" t="s">
        <v>10</v>
      </c>
      <c r="B33">
        <v>108.81749499735007</v>
      </c>
    </row>
    <row r="34" spans="1:2">
      <c r="A34" t="s">
        <v>11</v>
      </c>
      <c r="B34">
        <v>94.534156984068645</v>
      </c>
    </row>
    <row r="35" spans="1:2">
      <c r="A35" t="s">
        <v>12</v>
      </c>
      <c r="B35">
        <v>96.031977791217088</v>
      </c>
    </row>
    <row r="36" spans="1:2">
      <c r="A36" t="s">
        <v>13</v>
      </c>
      <c r="B36">
        <v>96.075953090116926</v>
      </c>
    </row>
    <row r="37" spans="1:2">
      <c r="A37" t="s">
        <v>14</v>
      </c>
      <c r="B37">
        <v>99.733611114793618</v>
      </c>
    </row>
    <row r="38" spans="1:2">
      <c r="A38" t="s">
        <v>15</v>
      </c>
      <c r="B38">
        <v>101.26245462670774</v>
      </c>
    </row>
    <row r="39" spans="1:2">
      <c r="A39" t="s">
        <v>16</v>
      </c>
      <c r="B39">
        <v>103.51534504063774</v>
      </c>
    </row>
    <row r="40" spans="1:2">
      <c r="A40" t="s">
        <v>17</v>
      </c>
      <c r="B40">
        <v>96.854333772635215</v>
      </c>
    </row>
    <row r="41" spans="1:2">
      <c r="A41" t="s">
        <v>18</v>
      </c>
      <c r="B41">
        <v>98.615624782877262</v>
      </c>
    </row>
    <row r="42" spans="1:2">
      <c r="A42" t="s">
        <v>19</v>
      </c>
      <c r="B42">
        <v>110.18509111937007</v>
      </c>
    </row>
    <row r="43" spans="1:2">
      <c r="A43" t="s">
        <v>20</v>
      </c>
      <c r="B43">
        <v>104.83506801052908</v>
      </c>
    </row>
    <row r="44" spans="1:2">
      <c r="A44" t="s">
        <v>21</v>
      </c>
      <c r="B44">
        <v>103.13849077658939</v>
      </c>
    </row>
    <row r="45" spans="1:2">
      <c r="A45" t="s">
        <v>22</v>
      </c>
      <c r="B45">
        <v>100.85527895589709</v>
      </c>
    </row>
    <row r="46" spans="1:2">
      <c r="A46" t="s">
        <v>23</v>
      </c>
      <c r="B46">
        <v>117.4767605980003</v>
      </c>
    </row>
  </sheetData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75B3B-A751-4E9F-9551-E789A8357BBD}">
  <dimension ref="A1:B73"/>
  <sheetViews>
    <sheetView workbookViewId="0"/>
  </sheetViews>
  <sheetFormatPr defaultRowHeight="14.4"/>
  <cols>
    <col min="1" max="1" width="22.88671875" customWidth="1"/>
    <col min="2" max="2" width="15.109375" customWidth="1"/>
  </cols>
  <sheetData>
    <row r="1" spans="1:2">
      <c r="A1" s="1" t="s">
        <v>0</v>
      </c>
      <c r="B1" s="1" t="s">
        <v>38</v>
      </c>
    </row>
    <row r="3" spans="1:2">
      <c r="A3" s="2" t="s">
        <v>30</v>
      </c>
      <c r="B3" s="12">
        <v>115</v>
      </c>
    </row>
    <row r="5" spans="1:2">
      <c r="A5" s="2" t="s">
        <v>3</v>
      </c>
      <c r="B5" s="12">
        <v>100.1</v>
      </c>
    </row>
    <row r="6" spans="1:2">
      <c r="A6" s="2" t="s">
        <v>4</v>
      </c>
      <c r="B6" s="12">
        <v>112.6</v>
      </c>
    </row>
    <row r="7" spans="1:2">
      <c r="A7" s="2" t="s">
        <v>5</v>
      </c>
      <c r="B7" s="12">
        <v>131.1</v>
      </c>
    </row>
    <row r="8" spans="1:2">
      <c r="A8" s="2" t="s">
        <v>6</v>
      </c>
      <c r="B8" s="12">
        <v>149</v>
      </c>
    </row>
    <row r="9" spans="1:2">
      <c r="A9" s="2" t="s">
        <v>7</v>
      </c>
      <c r="B9" s="12">
        <v>107.3</v>
      </c>
    </row>
    <row r="10" spans="1:2">
      <c r="A10" s="2" t="s">
        <v>8</v>
      </c>
      <c r="B10" s="12">
        <v>110.5</v>
      </c>
    </row>
    <row r="11" spans="1:2">
      <c r="A11" s="2" t="s">
        <v>9</v>
      </c>
      <c r="B11" s="12">
        <v>114.9</v>
      </c>
    </row>
    <row r="12" spans="1:2">
      <c r="A12" s="2" t="s">
        <v>10</v>
      </c>
      <c r="B12" s="12">
        <v>155.30000000000001</v>
      </c>
    </row>
    <row r="13" spans="1:2">
      <c r="A13" s="2" t="s">
        <v>11</v>
      </c>
      <c r="B13" s="12">
        <v>166</v>
      </c>
    </row>
    <row r="14" spans="1:2">
      <c r="A14" s="2" t="s">
        <v>12</v>
      </c>
      <c r="B14" s="12">
        <v>103.3</v>
      </c>
    </row>
    <row r="15" spans="1:2">
      <c r="A15" s="2" t="s">
        <v>13</v>
      </c>
      <c r="B15" s="12">
        <v>99.2</v>
      </c>
    </row>
    <row r="16" spans="1:2">
      <c r="A16" s="2" t="s">
        <v>14</v>
      </c>
      <c r="B16" s="12">
        <v>96.5</v>
      </c>
    </row>
    <row r="17" spans="1:2">
      <c r="A17" s="2" t="s">
        <v>15</v>
      </c>
      <c r="B17" s="12">
        <v>117.4</v>
      </c>
    </row>
    <row r="18" spans="1:2">
      <c r="A18" s="2" t="s">
        <v>16</v>
      </c>
      <c r="B18" s="12">
        <v>106.3</v>
      </c>
    </row>
    <row r="19" spans="1:2">
      <c r="A19" s="2" t="s">
        <v>17</v>
      </c>
      <c r="B19" s="12">
        <v>146.1</v>
      </c>
    </row>
    <row r="20" spans="1:2">
      <c r="A20" s="2" t="s">
        <v>18</v>
      </c>
      <c r="B20" s="12">
        <v>98.3</v>
      </c>
    </row>
    <row r="21" spans="1:2">
      <c r="A21" s="2" t="s">
        <v>19</v>
      </c>
      <c r="B21" s="12">
        <v>102.3</v>
      </c>
    </row>
    <row r="22" spans="1:2">
      <c r="A22" s="2" t="s">
        <v>20</v>
      </c>
      <c r="B22" s="12">
        <v>136.80000000000001</v>
      </c>
    </row>
    <row r="23" spans="1:2">
      <c r="A23" s="2" t="s">
        <v>21</v>
      </c>
      <c r="B23" s="12">
        <v>109.4</v>
      </c>
    </row>
    <row r="24" spans="1:2">
      <c r="A24" s="2" t="s">
        <v>22</v>
      </c>
      <c r="B24" s="12">
        <v>91.8</v>
      </c>
    </row>
    <row r="25" spans="1:2">
      <c r="A25" s="2" t="s">
        <v>23</v>
      </c>
      <c r="B25" s="12">
        <v>118.9</v>
      </c>
    </row>
    <row r="27" spans="1:2">
      <c r="A27" t="s">
        <v>33</v>
      </c>
      <c r="B27" s="11">
        <f>SUM(B5:B25)/21</f>
        <v>117.76666666666668</v>
      </c>
    </row>
    <row r="28" spans="1:2">
      <c r="A28" t="s">
        <v>35</v>
      </c>
    </row>
    <row r="29" spans="1:2">
      <c r="A29" s="2" t="s">
        <v>3</v>
      </c>
      <c r="B29" s="5">
        <f>(B5-B$27)^2</f>
        <v>312.11111111111177</v>
      </c>
    </row>
    <row r="30" spans="1:2">
      <c r="A30" s="2" t="s">
        <v>4</v>
      </c>
      <c r="B30" s="5">
        <f t="shared" ref="B30:B49" si="0">(B6-B$27)^2</f>
        <v>26.694444444444642</v>
      </c>
    </row>
    <row r="31" spans="1:2">
      <c r="A31" s="2" t="s">
        <v>5</v>
      </c>
      <c r="B31" s="5">
        <f t="shared" si="0"/>
        <v>177.77777777777726</v>
      </c>
    </row>
    <row r="32" spans="1:2">
      <c r="A32" s="2" t="s">
        <v>6</v>
      </c>
      <c r="B32" s="5">
        <f t="shared" si="0"/>
        <v>975.52111111111026</v>
      </c>
    </row>
    <row r="33" spans="1:2">
      <c r="A33" s="2" t="s">
        <v>7</v>
      </c>
      <c r="B33" s="5">
        <f t="shared" si="0"/>
        <v>109.55111111111145</v>
      </c>
    </row>
    <row r="34" spans="1:2">
      <c r="A34" s="2" t="s">
        <v>8</v>
      </c>
      <c r="B34" s="5">
        <f t="shared" si="0"/>
        <v>52.804444444444634</v>
      </c>
    </row>
    <row r="35" spans="1:2">
      <c r="A35" s="2" t="s">
        <v>9</v>
      </c>
      <c r="B35" s="5">
        <f t="shared" si="0"/>
        <v>8.2177777777778207</v>
      </c>
    </row>
    <row r="36" spans="1:2">
      <c r="A36" s="2" t="s">
        <v>10</v>
      </c>
      <c r="B36" s="5">
        <f t="shared" si="0"/>
        <v>1408.751111111111</v>
      </c>
    </row>
    <row r="37" spans="1:2">
      <c r="A37" s="2" t="s">
        <v>11</v>
      </c>
      <c r="B37" s="5">
        <f t="shared" si="0"/>
        <v>2326.4544444444432</v>
      </c>
    </row>
    <row r="38" spans="1:2">
      <c r="A38" s="2" t="s">
        <v>12</v>
      </c>
      <c r="B38" s="5">
        <f t="shared" si="0"/>
        <v>209.28444444444492</v>
      </c>
    </row>
    <row r="39" spans="1:2">
      <c r="A39" s="2" t="s">
        <v>13</v>
      </c>
      <c r="B39" s="5">
        <f t="shared" si="0"/>
        <v>344.7211111111115</v>
      </c>
    </row>
    <row r="40" spans="1:2">
      <c r="A40" s="2" t="s">
        <v>14</v>
      </c>
      <c r="B40" s="5">
        <f t="shared" si="0"/>
        <v>452.27111111111168</v>
      </c>
    </row>
    <row r="41" spans="1:2">
      <c r="A41" s="2" t="s">
        <v>15</v>
      </c>
      <c r="B41" s="5">
        <f t="shared" si="0"/>
        <v>0.13444444444445</v>
      </c>
    </row>
    <row r="42" spans="1:2">
      <c r="A42" s="2" t="s">
        <v>16</v>
      </c>
      <c r="B42" s="5">
        <f t="shared" si="0"/>
        <v>131.48444444444482</v>
      </c>
    </row>
    <row r="43" spans="1:2">
      <c r="A43" s="2" t="s">
        <v>17</v>
      </c>
      <c r="B43" s="5">
        <f t="shared" si="0"/>
        <v>802.77777777777669</v>
      </c>
    </row>
    <row r="44" spans="1:2">
      <c r="A44" s="2" t="s">
        <v>18</v>
      </c>
      <c r="B44" s="5">
        <f t="shared" si="0"/>
        <v>378.95111111111174</v>
      </c>
    </row>
    <row r="45" spans="1:2">
      <c r="A45" s="2" t="s">
        <v>19</v>
      </c>
      <c r="B45" s="5">
        <f t="shared" si="0"/>
        <v>239.21777777777828</v>
      </c>
    </row>
    <row r="46" spans="1:2">
      <c r="A46" s="2" t="s">
        <v>20</v>
      </c>
      <c r="B46" s="5">
        <f t="shared" si="0"/>
        <v>362.26777777777772</v>
      </c>
    </row>
    <row r="47" spans="1:2">
      <c r="A47" s="2" t="s">
        <v>21</v>
      </c>
      <c r="B47" s="5">
        <f>(B23-B$27)^2</f>
        <v>70.001111111111243</v>
      </c>
    </row>
    <row r="48" spans="1:2">
      <c r="A48" s="2" t="s">
        <v>22</v>
      </c>
      <c r="B48" s="5">
        <f t="shared" si="0"/>
        <v>674.26777777777863</v>
      </c>
    </row>
    <row r="49" spans="1:2">
      <c r="A49" s="2" t="s">
        <v>23</v>
      </c>
      <c r="B49" s="5">
        <f t="shared" si="0"/>
        <v>1.2844444444444272</v>
      </c>
    </row>
    <row r="50" spans="1:2">
      <c r="B50" s="5">
        <f>SUM(B29:B49)/21</f>
        <v>431.64507936507937</v>
      </c>
    </row>
    <row r="51" spans="1:2">
      <c r="A51" t="s">
        <v>34</v>
      </c>
      <c r="B51" s="5">
        <f>SQRT(B50)</f>
        <v>20.77606987293505</v>
      </c>
    </row>
    <row r="52" spans="1:2">
      <c r="A52" t="s">
        <v>37</v>
      </c>
      <c r="B52" s="5"/>
    </row>
    <row r="53" spans="1:2">
      <c r="A53" s="2" t="s">
        <v>3</v>
      </c>
      <c r="B53">
        <f>-10*(B5-B$27)/B$51+100</f>
        <v>108.50337276237265</v>
      </c>
    </row>
    <row r="54" spans="1:2">
      <c r="A54" s="2" t="s">
        <v>4</v>
      </c>
      <c r="B54">
        <f t="shared" ref="B54:B73" si="1">-10*(B6-B$27)/B$51+100</f>
        <v>102.48683543050521</v>
      </c>
    </row>
    <row r="55" spans="1:2">
      <c r="A55" s="2" t="s">
        <v>5</v>
      </c>
      <c r="B55">
        <f t="shared" si="1"/>
        <v>93.582360179341407</v>
      </c>
    </row>
    <row r="56" spans="1:2">
      <c r="A56" s="2" t="s">
        <v>6</v>
      </c>
      <c r="B56">
        <f t="shared" si="1"/>
        <v>84.966678720107254</v>
      </c>
    </row>
    <row r="57" spans="1:2">
      <c r="A57" s="2" t="s">
        <v>7</v>
      </c>
      <c r="B57">
        <f t="shared" si="1"/>
        <v>105.037847259217</v>
      </c>
    </row>
    <row r="58" spans="1:2">
      <c r="A58" s="2" t="s">
        <v>8</v>
      </c>
      <c r="B58">
        <f t="shared" si="1"/>
        <v>103.49761370225895</v>
      </c>
    </row>
    <row r="59" spans="1:2">
      <c r="A59" s="2" t="s">
        <v>9</v>
      </c>
      <c r="B59">
        <f t="shared" si="1"/>
        <v>101.3797925614416</v>
      </c>
    </row>
    <row r="60" spans="1:2">
      <c r="A60" s="2" t="s">
        <v>10</v>
      </c>
      <c r="B60">
        <f t="shared" si="1"/>
        <v>81.93434390484606</v>
      </c>
    </row>
    <row r="61" spans="1:2">
      <c r="A61" s="2" t="s">
        <v>11</v>
      </c>
      <c r="B61">
        <f t="shared" si="1"/>
        <v>76.784187948767539</v>
      </c>
    </row>
    <row r="62" spans="1:2">
      <c r="A62" s="2" t="s">
        <v>12</v>
      </c>
      <c r="B62">
        <f t="shared" si="1"/>
        <v>106.96313920541458</v>
      </c>
    </row>
    <row r="63" spans="1:2">
      <c r="A63" s="2" t="s">
        <v>13</v>
      </c>
      <c r="B63">
        <f t="shared" si="1"/>
        <v>108.9365634502671</v>
      </c>
    </row>
    <row r="64" spans="1:2">
      <c r="A64" s="2" t="s">
        <v>14</v>
      </c>
      <c r="B64">
        <f t="shared" si="1"/>
        <v>110.23613551395047</v>
      </c>
    </row>
    <row r="65" spans="1:2">
      <c r="A65" s="2" t="s">
        <v>15</v>
      </c>
      <c r="B65">
        <f t="shared" si="1"/>
        <v>100.17648509506812</v>
      </c>
    </row>
    <row r="66" spans="1:2">
      <c r="A66" s="2" t="s">
        <v>16</v>
      </c>
      <c r="B66">
        <f t="shared" si="1"/>
        <v>105.5191702457664</v>
      </c>
    </row>
    <row r="67" spans="1:2">
      <c r="A67" s="2" t="s">
        <v>17</v>
      </c>
      <c r="B67">
        <f t="shared" si="1"/>
        <v>86.362515381100494</v>
      </c>
    </row>
    <row r="68" spans="1:2">
      <c r="A68" s="2" t="s">
        <v>18</v>
      </c>
      <c r="B68">
        <f t="shared" si="1"/>
        <v>109.36975413816155</v>
      </c>
    </row>
    <row r="69" spans="1:2">
      <c r="A69" s="2" t="s">
        <v>19</v>
      </c>
      <c r="B69">
        <f t="shared" si="1"/>
        <v>107.44446219196398</v>
      </c>
    </row>
    <row r="70" spans="1:2">
      <c r="A70" s="2" t="s">
        <v>20</v>
      </c>
      <c r="B70">
        <f t="shared" si="1"/>
        <v>90.838819156009862</v>
      </c>
    </row>
    <row r="71" spans="1:2">
      <c r="A71" s="2" t="s">
        <v>21</v>
      </c>
      <c r="B71">
        <f t="shared" si="1"/>
        <v>104.02706898746327</v>
      </c>
    </row>
    <row r="72" spans="1:2">
      <c r="A72" s="2" t="s">
        <v>22</v>
      </c>
      <c r="B72">
        <f t="shared" si="1"/>
        <v>112.49835355073262</v>
      </c>
    </row>
    <row r="73" spans="1:2">
      <c r="A73" s="2" t="s">
        <v>23</v>
      </c>
      <c r="B73">
        <f t="shared" si="1"/>
        <v>99.454500615244029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E8CCE-DD38-41D2-8F7E-13910C8FD158}">
  <dimension ref="A1:D73"/>
  <sheetViews>
    <sheetView workbookViewId="0"/>
  </sheetViews>
  <sheetFormatPr defaultRowHeight="14.4"/>
  <cols>
    <col min="1" max="1" width="22.88671875" customWidth="1"/>
    <col min="2" max="2" width="16.33203125" customWidth="1"/>
    <col min="3" max="3" width="18.5546875" customWidth="1"/>
    <col min="4" max="4" width="18.88671875" customWidth="1"/>
  </cols>
  <sheetData>
    <row r="1" spans="1:4" ht="26.4">
      <c r="A1" s="1" t="s">
        <v>0</v>
      </c>
      <c r="B1" s="1" t="s">
        <v>39</v>
      </c>
      <c r="C1" s="1" t="s">
        <v>40</v>
      </c>
      <c r="D1" s="9" t="s">
        <v>41</v>
      </c>
    </row>
    <row r="3" spans="1:4">
      <c r="A3" s="2" t="s">
        <v>30</v>
      </c>
      <c r="B3" s="7">
        <v>2507048</v>
      </c>
      <c r="C3" s="13">
        <v>3976691</v>
      </c>
      <c r="D3">
        <f>SUM(B3/C3)</f>
        <v>0.63043570647053038</v>
      </c>
    </row>
    <row r="5" spans="1:4">
      <c r="A5" s="2" t="s">
        <v>3</v>
      </c>
      <c r="B5" s="7">
        <v>179923</v>
      </c>
      <c r="C5" s="13">
        <v>287146</v>
      </c>
      <c r="D5">
        <f>SUM(B5/C5)</f>
        <v>0.62659065423164517</v>
      </c>
    </row>
    <row r="6" spans="1:4">
      <c r="A6" s="2" t="s">
        <v>4</v>
      </c>
      <c r="B6" s="7">
        <v>67365</v>
      </c>
      <c r="C6" s="13">
        <v>123557</v>
      </c>
      <c r="D6">
        <f t="shared" ref="D6:D25" si="0">SUM(B6/C6)</f>
        <v>0.5452139498369174</v>
      </c>
    </row>
    <row r="7" spans="1:4">
      <c r="A7" s="2" t="s">
        <v>5</v>
      </c>
      <c r="B7" s="7">
        <v>91598</v>
      </c>
      <c r="C7" s="13">
        <v>163015</v>
      </c>
      <c r="D7">
        <f t="shared" si="0"/>
        <v>0.56189921172898205</v>
      </c>
    </row>
    <row r="8" spans="1:4">
      <c r="A8" s="2" t="s">
        <v>6</v>
      </c>
      <c r="B8" s="7">
        <v>70820</v>
      </c>
      <c r="C8" s="13">
        <v>125070</v>
      </c>
      <c r="D8">
        <f t="shared" si="0"/>
        <v>0.56624290397377464</v>
      </c>
    </row>
    <row r="9" spans="1:4">
      <c r="A9" s="2" t="s">
        <v>7</v>
      </c>
      <c r="B9" s="7">
        <v>97156</v>
      </c>
      <c r="C9" s="13">
        <v>161863</v>
      </c>
      <c r="D9">
        <f t="shared" si="0"/>
        <v>0.60023600205111727</v>
      </c>
    </row>
    <row r="10" spans="1:4">
      <c r="A10" s="2" t="s">
        <v>8</v>
      </c>
      <c r="B10" s="7">
        <v>52132</v>
      </c>
      <c r="C10" s="13">
        <v>106615</v>
      </c>
      <c r="D10">
        <f t="shared" si="0"/>
        <v>0.48897434694930358</v>
      </c>
    </row>
    <row r="11" spans="1:4">
      <c r="A11" s="2" t="s">
        <v>9</v>
      </c>
      <c r="B11" s="7">
        <v>56544</v>
      </c>
      <c r="C11" s="13">
        <v>111495</v>
      </c>
      <c r="D11">
        <f t="shared" si="0"/>
        <v>0.50714381810843534</v>
      </c>
    </row>
    <row r="12" spans="1:4">
      <c r="A12" s="2" t="s">
        <v>10</v>
      </c>
      <c r="B12" s="7">
        <v>201704</v>
      </c>
      <c r="C12" s="13">
        <v>285070</v>
      </c>
      <c r="D12">
        <f t="shared" si="0"/>
        <v>0.70755954677798438</v>
      </c>
    </row>
    <row r="13" spans="1:4">
      <c r="A13" s="2" t="s">
        <v>11</v>
      </c>
      <c r="B13" s="7">
        <v>26164</v>
      </c>
      <c r="C13" s="13">
        <v>50228</v>
      </c>
      <c r="D13">
        <f t="shared" si="0"/>
        <v>0.52090467468344348</v>
      </c>
    </row>
    <row r="14" spans="1:4">
      <c r="A14" s="2" t="s">
        <v>12</v>
      </c>
      <c r="B14" s="7">
        <v>38490</v>
      </c>
      <c r="C14" s="13">
        <v>77931</v>
      </c>
      <c r="D14">
        <f t="shared" si="0"/>
        <v>0.49389844862763216</v>
      </c>
    </row>
    <row r="15" spans="1:4">
      <c r="A15" s="2" t="s">
        <v>13</v>
      </c>
      <c r="B15" s="7">
        <v>37250</v>
      </c>
      <c r="C15" s="13">
        <v>71202</v>
      </c>
      <c r="D15">
        <f t="shared" si="0"/>
        <v>0.52315946181287043</v>
      </c>
    </row>
    <row r="16" spans="1:4">
      <c r="A16" s="2" t="s">
        <v>14</v>
      </c>
      <c r="B16" s="7">
        <v>79114</v>
      </c>
      <c r="C16" s="13">
        <v>144102</v>
      </c>
      <c r="D16">
        <f t="shared" si="0"/>
        <v>0.54901389293694747</v>
      </c>
    </row>
    <row r="17" spans="1:4">
      <c r="A17" s="2" t="s">
        <v>15</v>
      </c>
      <c r="B17" s="7">
        <v>97276</v>
      </c>
      <c r="C17" s="13">
        <v>157480</v>
      </c>
      <c r="D17">
        <f t="shared" si="0"/>
        <v>0.61770383540767082</v>
      </c>
    </row>
    <row r="18" spans="1:4">
      <c r="A18" s="2" t="s">
        <v>16</v>
      </c>
      <c r="B18" s="7">
        <v>165168</v>
      </c>
      <c r="C18" s="13">
        <v>280722</v>
      </c>
      <c r="D18">
        <f t="shared" si="0"/>
        <v>0.5883685639173275</v>
      </c>
    </row>
    <row r="19" spans="1:4">
      <c r="A19" s="2" t="s">
        <v>17</v>
      </c>
      <c r="B19" s="7">
        <v>62792</v>
      </c>
      <c r="C19" s="13">
        <v>105726</v>
      </c>
      <c r="D19">
        <f t="shared" si="0"/>
        <v>0.59391256644533985</v>
      </c>
    </row>
    <row r="20" spans="1:4">
      <c r="A20" s="2" t="s">
        <v>18</v>
      </c>
      <c r="B20" s="7">
        <v>88265</v>
      </c>
      <c r="C20" s="13">
        <v>162672</v>
      </c>
      <c r="D20">
        <f t="shared" si="0"/>
        <v>0.54259491492082224</v>
      </c>
    </row>
    <row r="21" spans="1:4">
      <c r="A21" s="2" t="s">
        <v>19</v>
      </c>
      <c r="B21" s="7">
        <v>281893</v>
      </c>
      <c r="C21" s="13">
        <v>415705</v>
      </c>
      <c r="D21">
        <f t="shared" si="0"/>
        <v>0.67810827389615236</v>
      </c>
    </row>
    <row r="22" spans="1:4">
      <c r="A22" s="2" t="s">
        <v>20</v>
      </c>
      <c r="B22" s="7">
        <v>130476</v>
      </c>
      <c r="C22" s="13">
        <v>197390</v>
      </c>
      <c r="D22">
        <f t="shared" si="0"/>
        <v>0.6610061299964537</v>
      </c>
    </row>
    <row r="23" spans="1:4">
      <c r="A23" s="2" t="s">
        <v>21</v>
      </c>
      <c r="B23" s="7">
        <v>76230</v>
      </c>
      <c r="C23" s="13">
        <v>113069</v>
      </c>
      <c r="D23">
        <f t="shared" si="0"/>
        <v>0.67419009631287086</v>
      </c>
    </row>
    <row r="24" spans="1:4">
      <c r="A24" s="2" t="s">
        <v>22</v>
      </c>
      <c r="B24" s="7">
        <v>58571</v>
      </c>
      <c r="C24" s="13">
        <v>102349</v>
      </c>
      <c r="D24">
        <f t="shared" si="0"/>
        <v>0.57226743788410239</v>
      </c>
    </row>
    <row r="25" spans="1:4">
      <c r="A25" s="2" t="s">
        <v>23</v>
      </c>
      <c r="B25" s="7">
        <v>548117</v>
      </c>
      <c r="C25" s="13">
        <v>734284</v>
      </c>
      <c r="D25">
        <f t="shared" si="0"/>
        <v>0.74646458318579734</v>
      </c>
    </row>
    <row r="27" spans="1:4">
      <c r="C27" t="s">
        <v>33</v>
      </c>
      <c r="D27" s="11">
        <f>SUM(D5:D25)/21</f>
        <v>0.58883111017550427</v>
      </c>
    </row>
    <row r="28" spans="1:4">
      <c r="C28" t="s">
        <v>35</v>
      </c>
    </row>
    <row r="29" spans="1:4">
      <c r="C29" s="2" t="s">
        <v>3</v>
      </c>
      <c r="D29" s="5">
        <f>(D5-D$27)^2</f>
        <v>1.4257831673276458E-3</v>
      </c>
    </row>
    <row r="30" spans="1:4">
      <c r="C30" s="2" t="s">
        <v>4</v>
      </c>
      <c r="D30" s="5">
        <f t="shared" ref="D30:D49" si="1">(D6-D$27)^2</f>
        <v>1.9024566760019953E-3</v>
      </c>
    </row>
    <row r="31" spans="1:4">
      <c r="C31" s="2" t="s">
        <v>5</v>
      </c>
      <c r="D31" s="5">
        <f t="shared" si="1"/>
        <v>7.2532715393378586E-4</v>
      </c>
    </row>
    <row r="32" spans="1:4">
      <c r="C32" s="2" t="s">
        <v>6</v>
      </c>
      <c r="D32" s="5">
        <f t="shared" si="1"/>
        <v>5.1022705941185709E-4</v>
      </c>
    </row>
    <row r="33" spans="3:4">
      <c r="C33" s="2" t="s">
        <v>7</v>
      </c>
      <c r="D33" s="5">
        <f t="shared" si="1"/>
        <v>1.300715586944234E-4</v>
      </c>
    </row>
    <row r="34" spans="3:4" ht="27">
      <c r="C34" s="2" t="s">
        <v>8</v>
      </c>
      <c r="D34" s="5">
        <f t="shared" si="1"/>
        <v>9.9713731620135054E-3</v>
      </c>
    </row>
    <row r="35" spans="3:4" ht="27">
      <c r="C35" s="2" t="s">
        <v>9</v>
      </c>
      <c r="D35" s="5">
        <f t="shared" si="1"/>
        <v>6.6728136852506224E-3</v>
      </c>
    </row>
    <row r="36" spans="3:4">
      <c r="C36" s="2" t="s">
        <v>10</v>
      </c>
      <c r="D36" s="5">
        <f t="shared" si="1"/>
        <v>1.409644165806914E-2</v>
      </c>
    </row>
    <row r="37" spans="3:4">
      <c r="C37" s="2" t="s">
        <v>11</v>
      </c>
      <c r="D37" s="5">
        <f t="shared" si="1"/>
        <v>4.6140006386570951E-3</v>
      </c>
    </row>
    <row r="38" spans="3:4">
      <c r="C38" s="2" t="s">
        <v>12</v>
      </c>
      <c r="D38" s="5">
        <f t="shared" si="1"/>
        <v>9.0122102285628367E-3</v>
      </c>
    </row>
    <row r="39" spans="3:4">
      <c r="C39" s="2" t="s">
        <v>13</v>
      </c>
      <c r="D39" s="5">
        <f t="shared" si="1"/>
        <v>4.3127653986654276E-3</v>
      </c>
    </row>
    <row r="40" spans="3:4">
      <c r="C40" s="2" t="s">
        <v>14</v>
      </c>
      <c r="D40" s="5">
        <f t="shared" si="1"/>
        <v>1.5854107886224249E-3</v>
      </c>
    </row>
    <row r="41" spans="3:4">
      <c r="C41" s="2" t="s">
        <v>15</v>
      </c>
      <c r="D41" s="5">
        <f t="shared" si="1"/>
        <v>8.336342623321871E-4</v>
      </c>
    </row>
    <row r="42" spans="3:4">
      <c r="C42" s="2" t="s">
        <v>16</v>
      </c>
      <c r="D42" s="5">
        <f t="shared" si="1"/>
        <v>2.1394904095332734E-7</v>
      </c>
    </row>
    <row r="43" spans="3:4">
      <c r="C43" s="2" t="s">
        <v>17</v>
      </c>
      <c r="D43" s="5">
        <f t="shared" si="1"/>
        <v>2.5821197822251353E-5</v>
      </c>
    </row>
    <row r="44" spans="3:4" ht="27">
      <c r="C44" s="2" t="s">
        <v>18</v>
      </c>
      <c r="D44" s="5">
        <f t="shared" si="1"/>
        <v>2.1377857516290816E-3</v>
      </c>
    </row>
    <row r="45" spans="3:4">
      <c r="C45" s="2" t="s">
        <v>19</v>
      </c>
      <c r="D45" s="5">
        <f t="shared" si="1"/>
        <v>7.9704119620034042E-3</v>
      </c>
    </row>
    <row r="46" spans="3:4">
      <c r="C46" s="2" t="s">
        <v>20</v>
      </c>
      <c r="D46" s="5">
        <f t="shared" si="1"/>
        <v>5.2092334861544428E-3</v>
      </c>
    </row>
    <row r="47" spans="3:4" ht="27">
      <c r="C47" s="2" t="s">
        <v>21</v>
      </c>
      <c r="D47" s="5">
        <f>(D23-D$27)^2</f>
        <v>7.2861565143991416E-3</v>
      </c>
    </row>
    <row r="48" spans="3:4">
      <c r="C48" s="2" t="s">
        <v>22</v>
      </c>
      <c r="D48" s="5">
        <f t="shared" si="1"/>
        <v>2.7435523977695431E-4</v>
      </c>
    </row>
    <row r="49" spans="3:4">
      <c r="C49" s="2" t="s">
        <v>23</v>
      </c>
      <c r="D49" s="5">
        <f t="shared" si="1"/>
        <v>2.4848311813286793E-2</v>
      </c>
    </row>
    <row r="50" spans="3:4">
      <c r="D50" s="5">
        <f>SUM(D29:D49)/21</f>
        <v>4.9307050167455221E-3</v>
      </c>
    </row>
    <row r="51" spans="3:4">
      <c r="C51" t="s">
        <v>34</v>
      </c>
      <c r="D51" s="5">
        <f>SQRT(D50)</f>
        <v>7.021897903519761E-2</v>
      </c>
    </row>
    <row r="52" spans="3:4">
      <c r="C52" t="s">
        <v>37</v>
      </c>
      <c r="D52" s="5"/>
    </row>
    <row r="53" spans="3:4">
      <c r="C53" s="2" t="s">
        <v>3</v>
      </c>
      <c r="D53">
        <f>10*(D5-D$27)/D$51+100</f>
        <v>105.37739861429966</v>
      </c>
    </row>
    <row r="54" spans="3:4">
      <c r="C54" s="2" t="s">
        <v>4</v>
      </c>
      <c r="D54">
        <f t="shared" ref="D54:D73" si="2">10*(D6-D$27)/D$51+100</f>
        <v>93.788408641384038</v>
      </c>
    </row>
    <row r="55" spans="3:4">
      <c r="C55" s="2" t="s">
        <v>5</v>
      </c>
      <c r="D55">
        <f t="shared" si="2"/>
        <v>96.164584159928836</v>
      </c>
    </row>
    <row r="56" spans="3:4">
      <c r="C56" s="2" t="s">
        <v>6</v>
      </c>
      <c r="D56">
        <f t="shared" si="2"/>
        <v>96.783176498421142</v>
      </c>
    </row>
    <row r="57" spans="3:4">
      <c r="C57" s="2" t="s">
        <v>7</v>
      </c>
      <c r="D57">
        <f t="shared" si="2"/>
        <v>101.62418936195245</v>
      </c>
    </row>
    <row r="58" spans="3:4" ht="27">
      <c r="C58" s="2" t="s">
        <v>8</v>
      </c>
      <c r="D58">
        <f t="shared" si="2"/>
        <v>85.779234531999251</v>
      </c>
    </row>
    <row r="59" spans="3:4" ht="27">
      <c r="C59" s="2" t="s">
        <v>9</v>
      </c>
      <c r="D59">
        <f t="shared" si="2"/>
        <v>88.366778727141167</v>
      </c>
    </row>
    <row r="60" spans="3:4">
      <c r="C60" s="2" t="s">
        <v>10</v>
      </c>
      <c r="D60">
        <f t="shared" si="2"/>
        <v>116.90831143286303</v>
      </c>
    </row>
    <row r="61" spans="3:4">
      <c r="C61" s="2" t="s">
        <v>11</v>
      </c>
      <c r="D61">
        <f t="shared" si="2"/>
        <v>90.326484886940278</v>
      </c>
    </row>
    <row r="62" spans="3:4">
      <c r="C62" s="2" t="s">
        <v>12</v>
      </c>
      <c r="D62">
        <f t="shared" si="2"/>
        <v>86.480483930094366</v>
      </c>
    </row>
    <row r="63" spans="3:4">
      <c r="C63" s="2" t="s">
        <v>13</v>
      </c>
      <c r="D63">
        <f t="shared" si="2"/>
        <v>90.647592821064009</v>
      </c>
    </row>
    <row r="64" spans="3:4">
      <c r="C64" s="2" t="s">
        <v>14</v>
      </c>
      <c r="D64">
        <f t="shared" si="2"/>
        <v>94.329564772139705</v>
      </c>
    </row>
    <row r="65" spans="3:4">
      <c r="C65" s="2" t="s">
        <v>15</v>
      </c>
      <c r="D65">
        <f t="shared" si="2"/>
        <v>104.11181216657877</v>
      </c>
    </row>
    <row r="66" spans="3:4">
      <c r="C66" s="2" t="s">
        <v>16</v>
      </c>
      <c r="D66">
        <f t="shared" si="2"/>
        <v>99.934128028556941</v>
      </c>
    </row>
    <row r="67" spans="3:4">
      <c r="C67" s="2" t="s">
        <v>17</v>
      </c>
      <c r="D67">
        <f t="shared" si="2"/>
        <v>100.72365852361489</v>
      </c>
    </row>
    <row r="68" spans="3:4" ht="27">
      <c r="C68" s="2" t="s">
        <v>18</v>
      </c>
      <c r="D68">
        <f t="shared" si="2"/>
        <v>93.415427582405329</v>
      </c>
    </row>
    <row r="69" spans="3:4">
      <c r="C69" s="2" t="s">
        <v>19</v>
      </c>
      <c r="D69">
        <f t="shared" si="2"/>
        <v>112.71410734637675</v>
      </c>
    </row>
    <row r="70" spans="3:4">
      <c r="C70" s="2" t="s">
        <v>20</v>
      </c>
      <c r="D70">
        <f t="shared" si="2"/>
        <v>110.27856297722178</v>
      </c>
    </row>
    <row r="71" spans="3:4" ht="27">
      <c r="C71" s="2" t="s">
        <v>21</v>
      </c>
      <c r="D71">
        <f t="shared" si="2"/>
        <v>112.15611324889528</v>
      </c>
    </row>
    <row r="72" spans="3:4">
      <c r="C72" s="2" t="s">
        <v>22</v>
      </c>
      <c r="D72">
        <f t="shared" si="2"/>
        <v>97.64114025595569</v>
      </c>
    </row>
    <row r="73" spans="3:4">
      <c r="C73" s="2" t="s">
        <v>23</v>
      </c>
      <c r="D73">
        <f t="shared" si="2"/>
        <v>122.44884149216674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6B796-48EF-423F-9AA3-F9256955335E}">
  <dimension ref="A1:E73"/>
  <sheetViews>
    <sheetView workbookViewId="0"/>
  </sheetViews>
  <sheetFormatPr defaultRowHeight="14.4"/>
  <cols>
    <col min="1" max="1" width="21.33203125" bestFit="1" customWidth="1"/>
    <col min="2" max="2" width="17" customWidth="1"/>
    <col min="3" max="3" width="21.21875" customWidth="1"/>
    <col min="4" max="4" width="21.44140625" customWidth="1"/>
    <col min="5" max="5" width="25" customWidth="1"/>
  </cols>
  <sheetData>
    <row r="1" spans="1:5" ht="26.4">
      <c r="A1" s="1" t="s">
        <v>0</v>
      </c>
      <c r="B1" s="1" t="s">
        <v>25</v>
      </c>
      <c r="C1" s="1" t="s">
        <v>26</v>
      </c>
      <c r="D1" s="1" t="s">
        <v>28</v>
      </c>
      <c r="E1" s="1" t="s">
        <v>27</v>
      </c>
    </row>
    <row r="3" spans="1:5">
      <c r="A3" s="2" t="s">
        <v>30</v>
      </c>
      <c r="B3" s="3">
        <v>1503867</v>
      </c>
      <c r="C3" s="3">
        <v>292282</v>
      </c>
      <c r="D3" s="7">
        <f>SUM(B3:C3)</f>
        <v>1796149</v>
      </c>
      <c r="E3" s="5">
        <f>B3/D3</f>
        <v>0.83727296566153475</v>
      </c>
    </row>
    <row r="5" spans="1:5">
      <c r="A5" s="2" t="s">
        <v>3</v>
      </c>
      <c r="B5" s="3">
        <v>121778</v>
      </c>
      <c r="C5" s="3">
        <v>18420</v>
      </c>
      <c r="D5" s="7">
        <f>SUM(B5:C5)</f>
        <v>140198</v>
      </c>
      <c r="E5" s="5">
        <f>B5/D5</f>
        <v>0.86861438822237125</v>
      </c>
    </row>
    <row r="6" spans="1:5">
      <c r="A6" s="2" t="s">
        <v>4</v>
      </c>
      <c r="B6" s="3">
        <v>48321</v>
      </c>
      <c r="C6" s="3">
        <v>6913</v>
      </c>
      <c r="D6" s="7">
        <f t="shared" ref="D6:D25" si="0">SUM(B6:C6)</f>
        <v>55234</v>
      </c>
      <c r="E6" s="5">
        <f t="shared" ref="E6:E24" si="1">B6/D6</f>
        <v>0.87484158308288373</v>
      </c>
    </row>
    <row r="7" spans="1:5">
      <c r="A7" s="2" t="s">
        <v>5</v>
      </c>
      <c r="B7" s="3">
        <v>53120</v>
      </c>
      <c r="C7" s="3">
        <v>14314</v>
      </c>
      <c r="D7" s="7">
        <f t="shared" si="0"/>
        <v>67434</v>
      </c>
      <c r="E7" s="5">
        <f t="shared" si="1"/>
        <v>0.7877331909719133</v>
      </c>
    </row>
    <row r="8" spans="1:5">
      <c r="A8" s="2" t="s">
        <v>6</v>
      </c>
      <c r="B8" s="3">
        <v>42452</v>
      </c>
      <c r="C8" s="3">
        <v>9579</v>
      </c>
      <c r="D8" s="7">
        <f t="shared" si="0"/>
        <v>52031</v>
      </c>
      <c r="E8" s="5">
        <f t="shared" si="1"/>
        <v>0.81589821452595568</v>
      </c>
    </row>
    <row r="9" spans="1:5">
      <c r="A9" s="2" t="s">
        <v>7</v>
      </c>
      <c r="B9" s="3">
        <v>65510</v>
      </c>
      <c r="C9" s="3">
        <v>10219</v>
      </c>
      <c r="D9" s="7">
        <f t="shared" si="0"/>
        <v>75729</v>
      </c>
      <c r="E9" s="5">
        <f t="shared" si="1"/>
        <v>0.86505829999075656</v>
      </c>
    </row>
    <row r="10" spans="1:5">
      <c r="A10" s="2" t="s">
        <v>8</v>
      </c>
      <c r="B10" s="3">
        <v>42173</v>
      </c>
      <c r="C10" s="3">
        <v>7237</v>
      </c>
      <c r="D10" s="7">
        <f t="shared" si="0"/>
        <v>49410</v>
      </c>
      <c r="E10" s="5">
        <f t="shared" si="1"/>
        <v>0.85353167375025296</v>
      </c>
    </row>
    <row r="11" spans="1:5">
      <c r="A11" s="2" t="s">
        <v>9</v>
      </c>
      <c r="B11" s="3">
        <v>42302</v>
      </c>
      <c r="C11" s="3">
        <v>8707</v>
      </c>
      <c r="D11" s="7">
        <f t="shared" si="0"/>
        <v>51009</v>
      </c>
      <c r="E11" s="5">
        <f t="shared" si="1"/>
        <v>0.82930463251583053</v>
      </c>
    </row>
    <row r="12" spans="1:5">
      <c r="A12" s="2" t="s">
        <v>10</v>
      </c>
      <c r="B12" s="3">
        <v>115523</v>
      </c>
      <c r="C12" s="3">
        <v>18862</v>
      </c>
      <c r="D12" s="7">
        <f t="shared" si="0"/>
        <v>134385</v>
      </c>
      <c r="E12" s="5">
        <f t="shared" si="1"/>
        <v>0.85964207314804475</v>
      </c>
    </row>
    <row r="13" spans="1:5">
      <c r="A13" s="2" t="s">
        <v>11</v>
      </c>
      <c r="B13" s="3">
        <v>14665</v>
      </c>
      <c r="C13" s="3">
        <v>2943</v>
      </c>
      <c r="D13" s="7">
        <f t="shared" si="0"/>
        <v>17608</v>
      </c>
      <c r="E13" s="5">
        <f t="shared" si="1"/>
        <v>0.83286006360745113</v>
      </c>
    </row>
    <row r="14" spans="1:5">
      <c r="A14" s="2" t="s">
        <v>12</v>
      </c>
      <c r="B14" s="3">
        <v>24084</v>
      </c>
      <c r="C14" s="3">
        <v>6662</v>
      </c>
      <c r="D14" s="7">
        <f t="shared" si="0"/>
        <v>30746</v>
      </c>
      <c r="E14" s="5">
        <f t="shared" si="1"/>
        <v>0.78332140766278535</v>
      </c>
    </row>
    <row r="15" spans="1:5">
      <c r="A15" s="2" t="s">
        <v>13</v>
      </c>
      <c r="B15" s="3">
        <v>21948</v>
      </c>
      <c r="C15" s="3">
        <v>5727</v>
      </c>
      <c r="D15" s="7">
        <f t="shared" si="0"/>
        <v>27675</v>
      </c>
      <c r="E15" s="5">
        <f t="shared" si="1"/>
        <v>0.79306233062330622</v>
      </c>
    </row>
    <row r="16" spans="1:5">
      <c r="A16" s="2" t="s">
        <v>14</v>
      </c>
      <c r="B16" s="3">
        <v>41804</v>
      </c>
      <c r="C16" s="3">
        <v>15393</v>
      </c>
      <c r="D16" s="7">
        <f t="shared" si="0"/>
        <v>57197</v>
      </c>
      <c r="E16" s="5">
        <f t="shared" si="1"/>
        <v>0.73087749357483789</v>
      </c>
    </row>
    <row r="17" spans="1:5">
      <c r="A17" s="2" t="s">
        <v>15</v>
      </c>
      <c r="B17" s="3">
        <v>52753</v>
      </c>
      <c r="C17" s="3">
        <v>11795</v>
      </c>
      <c r="D17" s="7">
        <f t="shared" si="0"/>
        <v>64548</v>
      </c>
      <c r="E17" s="5">
        <f t="shared" si="1"/>
        <v>0.81726776972175741</v>
      </c>
    </row>
    <row r="18" spans="1:5">
      <c r="A18" s="2" t="s">
        <v>16</v>
      </c>
      <c r="B18" s="3">
        <v>95300</v>
      </c>
      <c r="C18" s="3">
        <v>26363</v>
      </c>
      <c r="D18" s="7">
        <f t="shared" si="0"/>
        <v>121663</v>
      </c>
      <c r="E18" s="5">
        <f t="shared" si="1"/>
        <v>0.78331127787412769</v>
      </c>
    </row>
    <row r="19" spans="1:5">
      <c r="A19" s="2" t="s">
        <v>17</v>
      </c>
      <c r="B19" s="3">
        <v>31980</v>
      </c>
      <c r="C19" s="3">
        <v>7636</v>
      </c>
      <c r="D19" s="7">
        <f t="shared" si="0"/>
        <v>39616</v>
      </c>
      <c r="E19" s="5">
        <f t="shared" si="1"/>
        <v>0.80724959612277869</v>
      </c>
    </row>
    <row r="20" spans="1:5">
      <c r="A20" s="2" t="s">
        <v>18</v>
      </c>
      <c r="B20" s="3">
        <v>48894</v>
      </c>
      <c r="C20" s="3">
        <v>16426</v>
      </c>
      <c r="D20" s="7">
        <f t="shared" si="0"/>
        <v>65320</v>
      </c>
      <c r="E20" s="5">
        <f t="shared" si="1"/>
        <v>0.74853031230863443</v>
      </c>
    </row>
    <row r="21" spans="1:5">
      <c r="A21" s="2" t="s">
        <v>19</v>
      </c>
      <c r="B21" s="3">
        <v>149412</v>
      </c>
      <c r="C21" s="3">
        <v>35718</v>
      </c>
      <c r="D21" s="7">
        <f t="shared" si="0"/>
        <v>185130</v>
      </c>
      <c r="E21" s="5">
        <f t="shared" si="1"/>
        <v>0.80706530546102739</v>
      </c>
    </row>
    <row r="22" spans="1:5">
      <c r="A22" s="2" t="s">
        <v>20</v>
      </c>
      <c r="B22" s="3">
        <v>82896</v>
      </c>
      <c r="C22" s="3">
        <v>11905</v>
      </c>
      <c r="D22" s="7">
        <f t="shared" si="0"/>
        <v>94801</v>
      </c>
      <c r="E22" s="5">
        <f t="shared" si="1"/>
        <v>0.87442115589498004</v>
      </c>
    </row>
    <row r="23" spans="1:5">
      <c r="A23" s="2" t="s">
        <v>21</v>
      </c>
      <c r="B23" s="3">
        <v>44443</v>
      </c>
      <c r="C23" s="3">
        <v>7447</v>
      </c>
      <c r="D23" s="7">
        <f t="shared" si="0"/>
        <v>51890</v>
      </c>
      <c r="E23" s="5">
        <f t="shared" si="1"/>
        <v>0.85648487184428601</v>
      </c>
    </row>
    <row r="24" spans="1:5">
      <c r="A24" s="2" t="s">
        <v>22</v>
      </c>
      <c r="B24" s="3">
        <v>42253</v>
      </c>
      <c r="C24" s="3">
        <v>6569</v>
      </c>
      <c r="D24" s="7">
        <f t="shared" si="0"/>
        <v>48822</v>
      </c>
      <c r="E24" s="5">
        <f t="shared" si="1"/>
        <v>0.86545000204825695</v>
      </c>
    </row>
    <row r="25" spans="1:5">
      <c r="A25" s="2" t="s">
        <v>23</v>
      </c>
      <c r="B25" s="3">
        <v>322256</v>
      </c>
      <c r="C25" s="3">
        <v>43447</v>
      </c>
      <c r="D25" s="7">
        <f t="shared" si="0"/>
        <v>365703</v>
      </c>
      <c r="E25" s="5">
        <f>B25/D25</f>
        <v>0.88119594315605831</v>
      </c>
    </row>
    <row r="27" spans="1:5">
      <c r="D27" t="s">
        <v>33</v>
      </c>
      <c r="E27" s="10">
        <f>SUM(E5:E25)/21</f>
        <v>0.82551055171944265</v>
      </c>
    </row>
    <row r="28" spans="1:5">
      <c r="D28" t="s">
        <v>35</v>
      </c>
    </row>
    <row r="29" spans="1:5">
      <c r="D29" s="2" t="s">
        <v>3</v>
      </c>
      <c r="E29" s="5">
        <f>(E5-E$27)^2</f>
        <v>1.8579407212711994E-3</v>
      </c>
    </row>
    <row r="30" spans="1:5">
      <c r="D30" s="2" t="s">
        <v>4</v>
      </c>
      <c r="E30" s="5">
        <f t="shared" ref="E30:E49" si="2">(E6-E$27)^2</f>
        <v>2.4335506553808074E-3</v>
      </c>
    </row>
    <row r="31" spans="1:5">
      <c r="D31" s="2" t="s">
        <v>5</v>
      </c>
      <c r="E31" s="5">
        <f t="shared" si="2"/>
        <v>1.4271289850489716E-3</v>
      </c>
    </row>
    <row r="32" spans="1:5">
      <c r="D32" s="2" t="s">
        <v>6</v>
      </c>
      <c r="E32" s="5">
        <f t="shared" si="2"/>
        <v>9.2397026321293049E-5</v>
      </c>
    </row>
    <row r="33" spans="4:5">
      <c r="D33" s="2" t="s">
        <v>7</v>
      </c>
      <c r="E33" s="5">
        <f t="shared" si="2"/>
        <v>1.5640243933312122E-3</v>
      </c>
    </row>
    <row r="34" spans="4:5">
      <c r="D34" s="2" t="s">
        <v>8</v>
      </c>
      <c r="E34" s="5">
        <f t="shared" si="2"/>
        <v>7.8518327986556286E-4</v>
      </c>
    </row>
    <row r="35" spans="4:5">
      <c r="D35" s="2" t="s">
        <v>9</v>
      </c>
      <c r="E35" s="5">
        <f t="shared" si="2"/>
        <v>1.4395049089519271E-5</v>
      </c>
    </row>
    <row r="36" spans="4:5">
      <c r="D36" s="2" t="s">
        <v>10</v>
      </c>
      <c r="E36" s="5">
        <f t="shared" si="2"/>
        <v>1.164960755031124E-3</v>
      </c>
    </row>
    <row r="37" spans="4:5">
      <c r="D37" s="2" t="s">
        <v>11</v>
      </c>
      <c r="E37" s="5">
        <f t="shared" si="2"/>
        <v>5.4015324991977906E-5</v>
      </c>
    </row>
    <row r="38" spans="4:5">
      <c r="D38" s="2" t="s">
        <v>12</v>
      </c>
      <c r="E38" s="5">
        <f t="shared" si="2"/>
        <v>1.7799238762333822E-3</v>
      </c>
    </row>
    <row r="39" spans="4:5">
      <c r="D39" s="2" t="s">
        <v>13</v>
      </c>
      <c r="E39" s="5">
        <f t="shared" si="2"/>
        <v>1.0528870523037533E-3</v>
      </c>
    </row>
    <row r="40" spans="4:5">
      <c r="D40" s="2" t="s">
        <v>14</v>
      </c>
      <c r="E40" s="5">
        <f t="shared" si="2"/>
        <v>8.9554156938001454E-3</v>
      </c>
    </row>
    <row r="41" spans="4:5">
      <c r="D41" s="2" t="s">
        <v>15</v>
      </c>
      <c r="E41" s="5">
        <f t="shared" si="2"/>
        <v>6.7943455061363954E-5</v>
      </c>
    </row>
    <row r="42" spans="4:5">
      <c r="D42" s="2" t="s">
        <v>16</v>
      </c>
      <c r="E42" s="5">
        <f t="shared" si="2"/>
        <v>1.7807787130718839E-3</v>
      </c>
    </row>
    <row r="43" spans="4:5">
      <c r="D43" s="2" t="s">
        <v>17</v>
      </c>
      <c r="E43" s="5">
        <f t="shared" si="2"/>
        <v>3.3346249930333292E-4</v>
      </c>
    </row>
    <row r="44" spans="4:5">
      <c r="D44" s="2" t="s">
        <v>18</v>
      </c>
      <c r="E44" s="5">
        <f t="shared" si="2"/>
        <v>5.9259572597453519E-3</v>
      </c>
    </row>
    <row r="45" spans="4:5">
      <c r="D45" s="2" t="s">
        <v>19</v>
      </c>
      <c r="E45" s="5">
        <f t="shared" si="2"/>
        <v>3.4022710953358215E-4</v>
      </c>
    </row>
    <row r="46" spans="4:5">
      <c r="D46" s="2" t="s">
        <v>20</v>
      </c>
      <c r="E46" s="5">
        <f t="shared" si="2"/>
        <v>2.3922472008160952E-3</v>
      </c>
    </row>
    <row r="47" spans="4:5">
      <c r="D47" s="2" t="s">
        <v>21</v>
      </c>
      <c r="E47" s="5">
        <f>(E23-E$27)^2</f>
        <v>9.5940850719627622E-4</v>
      </c>
    </row>
    <row r="48" spans="4:5">
      <c r="D48" s="2" t="s">
        <v>22</v>
      </c>
      <c r="E48" s="5">
        <f t="shared" si="2"/>
        <v>1.5951596925678243E-3</v>
      </c>
    </row>
    <row r="49" spans="4:5">
      <c r="D49" s="2" t="s">
        <v>23</v>
      </c>
      <c r="E49" s="5">
        <f t="shared" si="2"/>
        <v>3.1008628194491086E-3</v>
      </c>
    </row>
    <row r="50" spans="4:5">
      <c r="E50" s="5">
        <f>SUM(E29:E49)/21</f>
        <v>1.794184289019703E-3</v>
      </c>
    </row>
    <row r="51" spans="4:5">
      <c r="D51" t="s">
        <v>34</v>
      </c>
      <c r="E51" s="5">
        <f>SQRT(E50)</f>
        <v>4.2357812609006416E-2</v>
      </c>
    </row>
    <row r="52" spans="4:5">
      <c r="D52" t="s">
        <v>37</v>
      </c>
      <c r="E52" s="5"/>
    </row>
    <row r="53" spans="4:5">
      <c r="D53" s="2" t="s">
        <v>3</v>
      </c>
      <c r="E53">
        <f>10*(E5-E$27)/E$51+100</f>
        <v>110.17612427270703</v>
      </c>
    </row>
    <row r="54" spans="4:5">
      <c r="D54" s="2" t="s">
        <v>4</v>
      </c>
      <c r="E54">
        <f t="shared" ref="E54:E73" si="3">10*(E6-E$27)/E$51+100</f>
        <v>111.64626507482872</v>
      </c>
    </row>
    <row r="55" spans="4:5">
      <c r="D55" s="2" t="s">
        <v>5</v>
      </c>
      <c r="E55">
        <f t="shared" si="3"/>
        <v>91.081371199159406</v>
      </c>
    </row>
    <row r="56" spans="4:5">
      <c r="D56" s="2" t="s">
        <v>6</v>
      </c>
      <c r="E56">
        <f t="shared" si="3"/>
        <v>97.730681401748512</v>
      </c>
    </row>
    <row r="57" spans="4:5">
      <c r="D57" s="2" t="s">
        <v>7</v>
      </c>
      <c r="E57">
        <f t="shared" si="3"/>
        <v>109.3365888924361</v>
      </c>
    </row>
    <row r="58" spans="4:5">
      <c r="D58" s="2" t="s">
        <v>8</v>
      </c>
      <c r="E58">
        <f t="shared" si="3"/>
        <v>106.61533736160216</v>
      </c>
    </row>
    <row r="59" spans="4:5">
      <c r="D59" s="2" t="s">
        <v>9</v>
      </c>
      <c r="E59">
        <f t="shared" si="3"/>
        <v>100.89572160663961</v>
      </c>
    </row>
    <row r="60" spans="4:5">
      <c r="D60" s="2" t="s">
        <v>10</v>
      </c>
      <c r="E60">
        <f t="shared" si="3"/>
        <v>108.05790462875433</v>
      </c>
    </row>
    <row r="61" spans="4:5">
      <c r="D61" s="2" t="s">
        <v>11</v>
      </c>
      <c r="E61">
        <f t="shared" si="3"/>
        <v>101.73510184670059</v>
      </c>
    </row>
    <row r="62" spans="4:5">
      <c r="D62" s="2" t="s">
        <v>12</v>
      </c>
      <c r="E62">
        <f t="shared" si="3"/>
        <v>90.039819939217836</v>
      </c>
    </row>
    <row r="63" spans="4:5">
      <c r="D63" s="2" t="s">
        <v>13</v>
      </c>
      <c r="E63">
        <f t="shared" si="3"/>
        <v>92.3394955741324</v>
      </c>
    </row>
    <row r="64" spans="4:5">
      <c r="D64" s="2" t="s">
        <v>14</v>
      </c>
      <c r="E64">
        <f t="shared" si="3"/>
        <v>77.65865319388962</v>
      </c>
    </row>
    <row r="65" spans="4:5">
      <c r="D65" s="2" t="s">
        <v>15</v>
      </c>
      <c r="E65">
        <f t="shared" si="3"/>
        <v>98.054011411360605</v>
      </c>
    </row>
    <row r="66" spans="4:5">
      <c r="D66" s="2" t="s">
        <v>16</v>
      </c>
      <c r="E66">
        <f t="shared" si="3"/>
        <v>90.037428458630501</v>
      </c>
    </row>
    <row r="67" spans="4:5">
      <c r="D67" s="2" t="s">
        <v>17</v>
      </c>
      <c r="E67">
        <f t="shared" si="3"/>
        <v>95.688881348707511</v>
      </c>
    </row>
    <row r="68" spans="4:5">
      <c r="D68" s="2" t="s">
        <v>18</v>
      </c>
      <c r="E68">
        <f t="shared" si="3"/>
        <v>81.826200488350963</v>
      </c>
    </row>
    <row r="69" spans="4:5">
      <c r="D69" s="2" t="s">
        <v>19</v>
      </c>
      <c r="E69">
        <f t="shared" si="3"/>
        <v>95.645373280089231</v>
      </c>
    </row>
    <row r="70" spans="4:5">
      <c r="D70" s="2" t="s">
        <v>20</v>
      </c>
      <c r="E70">
        <f t="shared" si="3"/>
        <v>111.54700896078323</v>
      </c>
    </row>
    <row r="71" spans="4:5">
      <c r="D71" s="2" t="s">
        <v>21</v>
      </c>
      <c r="E71">
        <f t="shared" si="3"/>
        <v>107.31254005270739</v>
      </c>
    </row>
    <row r="72" spans="4:5">
      <c r="D72" s="2" t="s">
        <v>22</v>
      </c>
      <c r="E72">
        <f t="shared" si="3"/>
        <v>109.42906346403782</v>
      </c>
    </row>
    <row r="73" spans="4:5">
      <c r="D73" s="2" t="s">
        <v>23</v>
      </c>
      <c r="E73">
        <f t="shared" si="3"/>
        <v>113.14642754351659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444FC-EE94-432C-B90A-CBEBDAACFDD5}">
  <dimension ref="A1:B73"/>
  <sheetViews>
    <sheetView workbookViewId="0"/>
  </sheetViews>
  <sheetFormatPr defaultRowHeight="14.4"/>
  <cols>
    <col min="1" max="1" width="21.33203125" bestFit="1" customWidth="1"/>
    <col min="2" max="2" width="17.109375" customWidth="1"/>
  </cols>
  <sheetData>
    <row r="1" spans="1:2">
      <c r="A1" s="1" t="s">
        <v>0</v>
      </c>
      <c r="B1" s="1" t="s">
        <v>42</v>
      </c>
    </row>
    <row r="3" spans="1:2">
      <c r="A3" s="2" t="s">
        <v>30</v>
      </c>
      <c r="B3" s="3">
        <v>36135</v>
      </c>
    </row>
    <row r="4" spans="1:2">
      <c r="B4" s="3"/>
    </row>
    <row r="5" spans="1:2">
      <c r="A5" s="2" t="s">
        <v>3</v>
      </c>
      <c r="B5" s="3">
        <v>2740</v>
      </c>
    </row>
    <row r="6" spans="1:2">
      <c r="A6" s="2" t="s">
        <v>4</v>
      </c>
      <c r="B6" s="3">
        <v>1035</v>
      </c>
    </row>
    <row r="7" spans="1:2">
      <c r="A7" s="2" t="s">
        <v>5</v>
      </c>
      <c r="B7" s="3">
        <v>1222</v>
      </c>
    </row>
    <row r="8" spans="1:2">
      <c r="A8" s="2" t="s">
        <v>6</v>
      </c>
      <c r="B8" s="3">
        <v>933</v>
      </c>
    </row>
    <row r="9" spans="1:2">
      <c r="A9" s="2" t="s">
        <v>7</v>
      </c>
      <c r="B9" s="3">
        <v>1439</v>
      </c>
    </row>
    <row r="10" spans="1:2">
      <c r="A10" s="2" t="s">
        <v>8</v>
      </c>
      <c r="B10" s="3">
        <v>976</v>
      </c>
    </row>
    <row r="11" spans="1:2">
      <c r="A11" s="2" t="s">
        <v>9</v>
      </c>
      <c r="B11" s="3">
        <v>998</v>
      </c>
    </row>
    <row r="12" spans="1:2">
      <c r="A12" s="2" t="s">
        <v>10</v>
      </c>
      <c r="B12" s="3">
        <v>2057</v>
      </c>
    </row>
    <row r="13" spans="1:2">
      <c r="A13" s="2" t="s">
        <v>11</v>
      </c>
      <c r="B13" s="3">
        <v>368</v>
      </c>
    </row>
    <row r="14" spans="1:2">
      <c r="A14" s="2" t="s">
        <v>12</v>
      </c>
      <c r="B14" s="3">
        <v>632</v>
      </c>
    </row>
    <row r="15" spans="1:2">
      <c r="A15" s="2" t="s">
        <v>13</v>
      </c>
      <c r="B15" s="3">
        <v>603</v>
      </c>
    </row>
    <row r="16" spans="1:2">
      <c r="A16" s="2" t="s">
        <v>14</v>
      </c>
      <c r="B16" s="3">
        <v>1199</v>
      </c>
    </row>
    <row r="17" spans="1:2">
      <c r="A17" s="2" t="s">
        <v>15</v>
      </c>
      <c r="B17" s="3">
        <v>1543</v>
      </c>
    </row>
    <row r="18" spans="1:2">
      <c r="A18" s="2" t="s">
        <v>16</v>
      </c>
      <c r="B18" s="3">
        <v>2217</v>
      </c>
    </row>
    <row r="19" spans="1:2">
      <c r="A19" s="2" t="s">
        <v>17</v>
      </c>
      <c r="B19" s="3">
        <v>805</v>
      </c>
    </row>
    <row r="20" spans="1:2">
      <c r="A20" s="2" t="s">
        <v>18</v>
      </c>
      <c r="B20" s="3">
        <v>1293</v>
      </c>
    </row>
    <row r="21" spans="1:2">
      <c r="A21" s="2" t="s">
        <v>19</v>
      </c>
      <c r="B21" s="3">
        <v>4112</v>
      </c>
    </row>
    <row r="22" spans="1:2">
      <c r="A22" s="2" t="s">
        <v>20</v>
      </c>
      <c r="B22" s="3">
        <v>1589</v>
      </c>
    </row>
    <row r="23" spans="1:2">
      <c r="A23" s="2" t="s">
        <v>21</v>
      </c>
      <c r="B23" s="3">
        <v>1179</v>
      </c>
    </row>
    <row r="24" spans="1:2">
      <c r="A24" s="2" t="s">
        <v>22</v>
      </c>
      <c r="B24" s="3">
        <v>1133</v>
      </c>
    </row>
    <row r="25" spans="1:2">
      <c r="A25" s="2" t="s">
        <v>23</v>
      </c>
      <c r="B25" s="3">
        <v>8062</v>
      </c>
    </row>
    <row r="27" spans="1:2">
      <c r="A27" t="s">
        <v>33</v>
      </c>
      <c r="B27" s="10">
        <f>SUM(B5:B25)/21</f>
        <v>1720.7142857142858</v>
      </c>
    </row>
    <row r="28" spans="1:2">
      <c r="A28" t="s">
        <v>35</v>
      </c>
    </row>
    <row r="29" spans="1:2">
      <c r="A29" s="2" t="s">
        <v>3</v>
      </c>
      <c r="B29" s="5">
        <f>(B5-B$27)^2</f>
        <v>1038943.3673469387</v>
      </c>
    </row>
    <row r="30" spans="1:2">
      <c r="A30" s="2" t="s">
        <v>4</v>
      </c>
      <c r="B30" s="5">
        <f t="shared" ref="B30:B49" si="0">(B6-B$27)^2</f>
        <v>470204.08163265313</v>
      </c>
    </row>
    <row r="31" spans="1:2">
      <c r="A31" s="2" t="s">
        <v>5</v>
      </c>
      <c r="B31" s="5">
        <f t="shared" si="0"/>
        <v>248715.93877551027</v>
      </c>
    </row>
    <row r="32" spans="1:2">
      <c r="A32" s="2" t="s">
        <v>6</v>
      </c>
      <c r="B32" s="5">
        <f t="shared" si="0"/>
        <v>620493.79591836745</v>
      </c>
    </row>
    <row r="33" spans="1:2">
      <c r="A33" s="2" t="s">
        <v>7</v>
      </c>
      <c r="B33" s="5">
        <f t="shared" si="0"/>
        <v>79362.938775510236</v>
      </c>
    </row>
    <row r="34" spans="1:2">
      <c r="A34" s="2" t="s">
        <v>8</v>
      </c>
      <c r="B34" s="5">
        <f t="shared" si="0"/>
        <v>554599.36734693882</v>
      </c>
    </row>
    <row r="35" spans="1:2">
      <c r="A35" s="2" t="s">
        <v>9</v>
      </c>
      <c r="B35" s="5">
        <f t="shared" si="0"/>
        <v>522315.93877551029</v>
      </c>
    </row>
    <row r="36" spans="1:2">
      <c r="A36" s="2" t="s">
        <v>10</v>
      </c>
      <c r="B36" s="5">
        <f t="shared" si="0"/>
        <v>113088.08163265302</v>
      </c>
    </row>
    <row r="37" spans="1:2">
      <c r="A37" s="2" t="s">
        <v>11</v>
      </c>
      <c r="B37" s="5">
        <f t="shared" si="0"/>
        <v>1829835.9387755103</v>
      </c>
    </row>
    <row r="38" spans="1:2">
      <c r="A38" s="2" t="s">
        <v>12</v>
      </c>
      <c r="B38" s="5">
        <f t="shared" si="0"/>
        <v>1185298.7959183676</v>
      </c>
    </row>
    <row r="39" spans="1:2">
      <c r="A39" s="2" t="s">
        <v>13</v>
      </c>
      <c r="B39" s="5">
        <f t="shared" si="0"/>
        <v>1249285.224489796</v>
      </c>
    </row>
    <row r="40" spans="1:2">
      <c r="A40" s="2" t="s">
        <v>14</v>
      </c>
      <c r="B40" s="5">
        <f t="shared" si="0"/>
        <v>272185.7959183674</v>
      </c>
    </row>
    <row r="41" spans="1:2">
      <c r="A41" s="2" t="s">
        <v>15</v>
      </c>
      <c r="B41" s="5">
        <f t="shared" si="0"/>
        <v>31582.367346938798</v>
      </c>
    </row>
    <row r="42" spans="1:2">
      <c r="A42" s="2" t="s">
        <v>16</v>
      </c>
      <c r="B42" s="5">
        <f t="shared" si="0"/>
        <v>246299.51020408157</v>
      </c>
    </row>
    <row r="43" spans="1:2">
      <c r="A43" s="2" t="s">
        <v>17</v>
      </c>
      <c r="B43" s="5">
        <f t="shared" si="0"/>
        <v>838532.65306122461</v>
      </c>
    </row>
    <row r="44" spans="1:2">
      <c r="A44" s="2" t="s">
        <v>18</v>
      </c>
      <c r="B44" s="5">
        <f t="shared" si="0"/>
        <v>182939.51020408169</v>
      </c>
    </row>
    <row r="45" spans="1:2">
      <c r="A45" s="2" t="s">
        <v>19</v>
      </c>
      <c r="B45" s="5">
        <f t="shared" si="0"/>
        <v>5718247.3673469387</v>
      </c>
    </row>
    <row r="46" spans="1:2">
      <c r="A46" s="2" t="s">
        <v>20</v>
      </c>
      <c r="B46" s="5">
        <f t="shared" si="0"/>
        <v>17348.653061224508</v>
      </c>
    </row>
    <row r="47" spans="1:2">
      <c r="A47" s="2" t="s">
        <v>21</v>
      </c>
      <c r="B47" s="5">
        <f>(B23-B$27)^2</f>
        <v>293454.36734693887</v>
      </c>
    </row>
    <row r="48" spans="1:2">
      <c r="A48" s="2" t="s">
        <v>22</v>
      </c>
      <c r="B48" s="5">
        <f t="shared" si="0"/>
        <v>345408.08163265313</v>
      </c>
    </row>
    <row r="49" spans="1:2">
      <c r="A49" s="2" t="s">
        <v>23</v>
      </c>
      <c r="B49" s="5">
        <f t="shared" si="0"/>
        <v>40211904.510204077</v>
      </c>
    </row>
    <row r="50" spans="1:2">
      <c r="B50" s="5">
        <f>SUM(B29:B49)/21</f>
        <v>2670002.2040816327</v>
      </c>
    </row>
    <row r="51" spans="1:2">
      <c r="A51" t="s">
        <v>34</v>
      </c>
      <c r="B51" s="5">
        <f>SQRT(B50)</f>
        <v>1634.0141382747067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106.23792469361335</v>
      </c>
    </row>
    <row r="54" spans="1:2">
      <c r="A54" s="2" t="s">
        <v>4</v>
      </c>
      <c r="B54">
        <f t="shared" ref="B54:B73" si="1">10*(B6-B$27)/B$51+100</f>
        <v>95.803498454191441</v>
      </c>
    </row>
    <row r="55" spans="1:2">
      <c r="A55" s="2" t="s">
        <v>5</v>
      </c>
      <c r="B55">
        <f t="shared" si="1"/>
        <v>96.94791939657965</v>
      </c>
    </row>
    <row r="56" spans="1:2">
      <c r="A56" s="2" t="s">
        <v>6</v>
      </c>
      <c r="B56">
        <f t="shared" si="1"/>
        <v>95.179268849252409</v>
      </c>
    </row>
    <row r="57" spans="1:2">
      <c r="A57" s="2" t="s">
        <v>7</v>
      </c>
      <c r="B57">
        <f t="shared" si="1"/>
        <v>98.275937281596981</v>
      </c>
    </row>
    <row r="58" spans="1:2">
      <c r="A58" s="2" t="s">
        <v>8</v>
      </c>
      <c r="B58">
        <f t="shared" si="1"/>
        <v>95.442424467020828</v>
      </c>
    </row>
    <row r="59" spans="1:2">
      <c r="A59" s="2" t="s">
        <v>9</v>
      </c>
      <c r="B59">
        <f t="shared" si="1"/>
        <v>95.577062224948847</v>
      </c>
    </row>
    <row r="60" spans="1:2">
      <c r="A60" s="2" t="s">
        <v>10</v>
      </c>
      <c r="B60">
        <f t="shared" si="1"/>
        <v>102.05803429975695</v>
      </c>
    </row>
    <row r="61" spans="1:2">
      <c r="A61" s="2" t="s">
        <v>11</v>
      </c>
      <c r="B61">
        <f t="shared" si="1"/>
        <v>91.721526429737224</v>
      </c>
    </row>
    <row r="62" spans="1:2">
      <c r="A62" s="2" t="s">
        <v>12</v>
      </c>
      <c r="B62">
        <f t="shared" si="1"/>
        <v>93.33717952487352</v>
      </c>
    </row>
    <row r="63" spans="1:2">
      <c r="A63" s="2" t="s">
        <v>13</v>
      </c>
      <c r="B63">
        <f t="shared" si="1"/>
        <v>93.159702480332044</v>
      </c>
    </row>
    <row r="64" spans="1:2">
      <c r="A64" s="2" t="s">
        <v>14</v>
      </c>
      <c r="B64">
        <f t="shared" si="1"/>
        <v>96.807161740563984</v>
      </c>
    </row>
    <row r="65" spans="1:2">
      <c r="A65" s="2" t="s">
        <v>15</v>
      </c>
      <c r="B65">
        <f t="shared" si="1"/>
        <v>98.912406682711278</v>
      </c>
    </row>
    <row r="66" spans="1:2">
      <c r="A66" s="2" t="s">
        <v>16</v>
      </c>
      <c r="B66">
        <f t="shared" si="1"/>
        <v>103.03721799377895</v>
      </c>
    </row>
    <row r="67" spans="1:2">
      <c r="A67" s="2" t="s">
        <v>17</v>
      </c>
      <c r="B67">
        <f t="shared" si="1"/>
        <v>94.395921894034814</v>
      </c>
    </row>
    <row r="68" spans="1:2">
      <c r="A68" s="2" t="s">
        <v>18</v>
      </c>
      <c r="B68">
        <f t="shared" si="1"/>
        <v>97.382432160801912</v>
      </c>
    </row>
    <row r="69" spans="1:2">
      <c r="A69" s="2" t="s">
        <v>19</v>
      </c>
      <c r="B69">
        <f t="shared" si="1"/>
        <v>114.634424869852</v>
      </c>
    </row>
    <row r="70" spans="1:2">
      <c r="A70" s="2" t="s">
        <v>20</v>
      </c>
      <c r="B70">
        <f t="shared" si="1"/>
        <v>99.19392199474261</v>
      </c>
    </row>
    <row r="71" spans="1:2">
      <c r="A71" s="2" t="s">
        <v>21</v>
      </c>
      <c r="B71">
        <f t="shared" si="1"/>
        <v>96.684763778811231</v>
      </c>
    </row>
    <row r="72" spans="1:2">
      <c r="A72" s="2" t="s">
        <v>22</v>
      </c>
      <c r="B72">
        <f t="shared" si="1"/>
        <v>96.403248466779914</v>
      </c>
    </row>
    <row r="73" spans="1:2">
      <c r="A73" s="2" t="s">
        <v>23</v>
      </c>
      <c r="B73">
        <f t="shared" si="1"/>
        <v>138.80802231602007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8322B-B43D-4266-9781-57E8E6CB0746}">
  <dimension ref="A1:B73"/>
  <sheetViews>
    <sheetView workbookViewId="0"/>
  </sheetViews>
  <sheetFormatPr defaultRowHeight="14.4"/>
  <cols>
    <col min="1" max="1" width="21.33203125" bestFit="1" customWidth="1"/>
    <col min="2" max="2" width="21.109375" bestFit="1" customWidth="1"/>
  </cols>
  <sheetData>
    <row r="1" spans="1:2" ht="26.4">
      <c r="A1" s="1" t="s">
        <v>0</v>
      </c>
      <c r="B1" s="1" t="s">
        <v>43</v>
      </c>
    </row>
    <row r="3" spans="1:2">
      <c r="A3" s="2" t="s">
        <v>30</v>
      </c>
      <c r="B3" s="3">
        <v>471.99991165141182</v>
      </c>
    </row>
    <row r="4" spans="1:2">
      <c r="B4" s="3"/>
    </row>
    <row r="5" spans="1:2">
      <c r="A5" s="2" t="s">
        <v>3</v>
      </c>
      <c r="B5" s="3">
        <v>555.86470588235295</v>
      </c>
    </row>
    <row r="6" spans="1:2">
      <c r="A6" s="2" t="s">
        <v>4</v>
      </c>
      <c r="B6" s="3">
        <v>807.38323840520752</v>
      </c>
    </row>
    <row r="7" spans="1:2">
      <c r="A7" s="2" t="s">
        <v>5</v>
      </c>
      <c r="B7" s="3">
        <v>392.06871083258727</v>
      </c>
    </row>
    <row r="8" spans="1:2">
      <c r="A8" s="2" t="s">
        <v>6</v>
      </c>
      <c r="B8" s="3">
        <v>422.11858797573086</v>
      </c>
    </row>
    <row r="9" spans="1:2">
      <c r="A9" s="2" t="s">
        <v>7</v>
      </c>
      <c r="B9" s="3">
        <v>943.26386687797151</v>
      </c>
    </row>
    <row r="10" spans="1:2">
      <c r="A10" s="2" t="s">
        <v>8</v>
      </c>
      <c r="B10" s="3">
        <v>597.53661327231123</v>
      </c>
    </row>
    <row r="11" spans="1:2">
      <c r="A11" s="2" t="s">
        <v>9</v>
      </c>
      <c r="B11" s="3">
        <v>402.92424242424244</v>
      </c>
    </row>
    <row r="12" spans="1:2">
      <c r="A12" s="2" t="s">
        <v>10</v>
      </c>
      <c r="B12" s="3">
        <v>432.46962095875142</v>
      </c>
    </row>
    <row r="13" spans="1:2">
      <c r="A13" s="2" t="s">
        <v>11</v>
      </c>
      <c r="B13" s="3">
        <v>334.21165701475809</v>
      </c>
    </row>
    <row r="14" spans="1:2">
      <c r="A14" s="2" t="s">
        <v>12</v>
      </c>
      <c r="B14" s="3">
        <v>428.39278656126481</v>
      </c>
    </row>
    <row r="15" spans="1:2">
      <c r="A15" s="2" t="s">
        <v>13</v>
      </c>
      <c r="B15" s="3">
        <v>380.59352715304442</v>
      </c>
    </row>
    <row r="16" spans="1:2">
      <c r="A16" s="2" t="s">
        <v>14</v>
      </c>
      <c r="B16" s="3">
        <v>446.95911330049262</v>
      </c>
    </row>
    <row r="17" spans="1:2">
      <c r="A17" s="2" t="s">
        <v>15</v>
      </c>
      <c r="B17" s="3">
        <v>499.96023038946794</v>
      </c>
    </row>
    <row r="18" spans="1:2">
      <c r="A18" s="2" t="s">
        <v>16</v>
      </c>
      <c r="B18" s="3">
        <v>396.5944645006017</v>
      </c>
    </row>
    <row r="19" spans="1:2">
      <c r="A19" s="2" t="s">
        <v>17</v>
      </c>
      <c r="B19" s="3">
        <v>380.37332439678283</v>
      </c>
    </row>
    <row r="20" spans="1:2">
      <c r="A20" s="2" t="s">
        <v>18</v>
      </c>
      <c r="B20" s="3">
        <v>391.37775061124694</v>
      </c>
    </row>
    <row r="21" spans="1:2">
      <c r="A21" s="2" t="s">
        <v>19</v>
      </c>
      <c r="B21" s="3">
        <v>573.54779735682814</v>
      </c>
    </row>
    <row r="22" spans="1:2">
      <c r="A22" s="2" t="s">
        <v>20</v>
      </c>
      <c r="B22" s="3">
        <v>623.3832207607536</v>
      </c>
    </row>
    <row r="23" spans="1:2">
      <c r="A23" s="2" t="s">
        <v>21</v>
      </c>
      <c r="B23" s="3">
        <v>588.24312184166195</v>
      </c>
    </row>
    <row r="24" spans="1:2">
      <c r="A24" s="2" t="s">
        <v>22</v>
      </c>
      <c r="B24" s="3">
        <v>804.54732510288068</v>
      </c>
    </row>
    <row r="25" spans="1:2">
      <c r="A25" s="2" t="s">
        <v>23</v>
      </c>
      <c r="B25" s="3">
        <v>111</v>
      </c>
    </row>
    <row r="27" spans="1:2">
      <c r="A27" t="s">
        <v>33</v>
      </c>
      <c r="B27" s="10">
        <f>SUM(B5:B25)/21</f>
        <v>500.61018598185427</v>
      </c>
    </row>
    <row r="28" spans="1:2">
      <c r="A28" t="s">
        <v>35</v>
      </c>
    </row>
    <row r="29" spans="1:2">
      <c r="A29" s="2" t="s">
        <v>3</v>
      </c>
      <c r="B29" s="5">
        <f>(B5-B$27)^2</f>
        <v>3053.0619694346046</v>
      </c>
    </row>
    <row r="30" spans="1:2">
      <c r="A30" s="2" t="s">
        <v>4</v>
      </c>
      <c r="B30" s="5">
        <f t="shared" ref="B30:B49" si="0">(B6-B$27)^2</f>
        <v>94109.705693141441</v>
      </c>
    </row>
    <row r="31" spans="1:2">
      <c r="A31" s="2" t="s">
        <v>5</v>
      </c>
      <c r="B31" s="5">
        <f t="shared" si="0"/>
        <v>11781.251827578946</v>
      </c>
    </row>
    <row r="32" spans="1:2">
      <c r="A32" s="2" t="s">
        <v>6</v>
      </c>
      <c r="B32" s="5">
        <f t="shared" si="0"/>
        <v>6160.9309575548768</v>
      </c>
    </row>
    <row r="33" spans="1:2">
      <c r="A33" s="2" t="s">
        <v>7</v>
      </c>
      <c r="B33" s="5">
        <f t="shared" si="0"/>
        <v>195942.2812108816</v>
      </c>
    </row>
    <row r="34" spans="1:2">
      <c r="A34" s="2" t="s">
        <v>8</v>
      </c>
      <c r="B34" s="5">
        <f t="shared" si="0"/>
        <v>9394.7323072922391</v>
      </c>
    </row>
    <row r="35" spans="1:2">
      <c r="A35" s="2" t="s">
        <v>9</v>
      </c>
      <c r="B35" s="5">
        <f t="shared" si="0"/>
        <v>9542.5435687409245</v>
      </c>
    </row>
    <row r="36" spans="1:2">
      <c r="A36" s="2" t="s">
        <v>10</v>
      </c>
      <c r="B36" s="5">
        <f t="shared" si="0"/>
        <v>4643.1366016677075</v>
      </c>
    </row>
    <row r="37" spans="1:2">
      <c r="A37" s="2" t="s">
        <v>11</v>
      </c>
      <c r="B37" s="5">
        <f t="shared" si="0"/>
        <v>27688.470442413549</v>
      </c>
    </row>
    <row r="38" spans="1:2">
      <c r="A38" s="2" t="s">
        <v>12</v>
      </c>
      <c r="B38" s="5">
        <f t="shared" si="0"/>
        <v>5215.3527790729549</v>
      </c>
    </row>
    <row r="39" spans="1:2">
      <c r="A39" s="2" t="s">
        <v>13</v>
      </c>
      <c r="B39" s="5">
        <f t="shared" si="0"/>
        <v>14403.998396430941</v>
      </c>
    </row>
    <row r="40" spans="1:2">
      <c r="A40" s="2" t="s">
        <v>14</v>
      </c>
      <c r="B40" s="5">
        <f t="shared" si="0"/>
        <v>2878.4375998607507</v>
      </c>
    </row>
    <row r="41" spans="1:2">
      <c r="A41" s="2" t="s">
        <v>15</v>
      </c>
      <c r="B41" s="5">
        <f t="shared" si="0"/>
        <v>0.42244227207427043</v>
      </c>
    </row>
    <row r="42" spans="1:2">
      <c r="A42" s="2" t="s">
        <v>16</v>
      </c>
      <c r="B42" s="5">
        <f t="shared" si="0"/>
        <v>10819.270315265507</v>
      </c>
    </row>
    <row r="43" spans="1:2">
      <c r="A43" s="2" t="s">
        <v>17</v>
      </c>
      <c r="B43" s="5">
        <f t="shared" si="0"/>
        <v>14456.902883827628</v>
      </c>
    </row>
    <row r="44" spans="1:2">
      <c r="A44" s="2" t="s">
        <v>18</v>
      </c>
      <c r="B44" s="5">
        <f t="shared" si="0"/>
        <v>11931.724936993907</v>
      </c>
    </row>
    <row r="45" spans="1:2">
      <c r="A45" s="2" t="s">
        <v>19</v>
      </c>
      <c r="B45" s="5">
        <f t="shared" si="0"/>
        <v>5319.895153086718</v>
      </c>
    </row>
    <row r="46" spans="1:2">
      <c r="A46" s="2" t="s">
        <v>20</v>
      </c>
      <c r="B46" s="5">
        <f t="shared" si="0"/>
        <v>15073.218068820825</v>
      </c>
    </row>
    <row r="47" spans="1:2">
      <c r="A47" s="2" t="s">
        <v>21</v>
      </c>
      <c r="B47" s="5">
        <f>(B23-B$27)^2</f>
        <v>7679.5314474091656</v>
      </c>
    </row>
    <row r="48" spans="1:2">
      <c r="A48" s="2" t="s">
        <v>22</v>
      </c>
      <c r="B48" s="5">
        <f t="shared" si="0"/>
        <v>92377.784537074156</v>
      </c>
    </row>
    <row r="49" spans="1:2">
      <c r="A49" s="2" t="s">
        <v>23</v>
      </c>
      <c r="B49" s="5">
        <f t="shared" si="0"/>
        <v>151796.09702081507</v>
      </c>
    </row>
    <row r="50" spans="1:2">
      <c r="B50" s="5">
        <f>SUM(B29:B49)/21</f>
        <v>33060.416674268366</v>
      </c>
    </row>
    <row r="51" spans="1:2">
      <c r="A51" t="s">
        <v>34</v>
      </c>
      <c r="B51" s="5">
        <f>SQRT(B50)</f>
        <v>181.82523662646054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103.03888068156418</v>
      </c>
    </row>
    <row r="54" spans="1:2">
      <c r="A54" s="2" t="s">
        <v>4</v>
      </c>
      <c r="B54">
        <f t="shared" ref="B54:B73" si="1">10*(B6-B$27)/B$51+100</f>
        <v>116.87186323060224</v>
      </c>
    </row>
    <row r="55" spans="1:2">
      <c r="A55" s="2" t="s">
        <v>5</v>
      </c>
      <c r="B55">
        <f t="shared" si="1"/>
        <v>94.030450493940336</v>
      </c>
    </row>
    <row r="56" spans="1:2">
      <c r="A56" s="2" t="s">
        <v>6</v>
      </c>
      <c r="B56">
        <f t="shared" si="1"/>
        <v>95.683129610474509</v>
      </c>
    </row>
    <row r="57" spans="1:2">
      <c r="A57" s="2" t="s">
        <v>7</v>
      </c>
      <c r="B57">
        <f t="shared" si="1"/>
        <v>124.34500782779122</v>
      </c>
    </row>
    <row r="58" spans="1:2">
      <c r="A58" s="2" t="s">
        <v>8</v>
      </c>
      <c r="B58">
        <f t="shared" si="1"/>
        <v>105.33074666029894</v>
      </c>
    </row>
    <row r="59" spans="1:2">
      <c r="A59" s="2" t="s">
        <v>9</v>
      </c>
      <c r="B59">
        <f t="shared" si="1"/>
        <v>94.627481565812744</v>
      </c>
    </row>
    <row r="60" spans="1:2">
      <c r="A60" s="2" t="s">
        <v>10</v>
      </c>
      <c r="B60">
        <f t="shared" si="1"/>
        <v>96.252414335470391</v>
      </c>
    </row>
    <row r="61" spans="1:2">
      <c r="A61" s="2" t="s">
        <v>11</v>
      </c>
      <c r="B61">
        <f t="shared" si="1"/>
        <v>90.848436000721776</v>
      </c>
    </row>
    <row r="62" spans="1:2">
      <c r="A62" s="2" t="s">
        <v>12</v>
      </c>
      <c r="B62">
        <f t="shared" si="1"/>
        <v>96.02819714355978</v>
      </c>
    </row>
    <row r="63" spans="1:2">
      <c r="A63" s="2" t="s">
        <v>13</v>
      </c>
      <c r="B63">
        <f t="shared" si="1"/>
        <v>93.399339879569609</v>
      </c>
    </row>
    <row r="64" spans="1:2">
      <c r="A64" s="2" t="s">
        <v>14</v>
      </c>
      <c r="B64">
        <f t="shared" si="1"/>
        <v>97.049305493737279</v>
      </c>
    </row>
    <row r="65" spans="1:2">
      <c r="A65" s="2" t="s">
        <v>15</v>
      </c>
      <c r="B65">
        <f t="shared" si="1"/>
        <v>99.964253829421835</v>
      </c>
    </row>
    <row r="66" spans="1:2">
      <c r="A66" s="2" t="s">
        <v>16</v>
      </c>
      <c r="B66">
        <f t="shared" si="1"/>
        <v>94.279357287737724</v>
      </c>
    </row>
    <row r="67" spans="1:2">
      <c r="A67" s="2" t="s">
        <v>17</v>
      </c>
      <c r="B67">
        <f t="shared" si="1"/>
        <v>93.387229197887166</v>
      </c>
    </row>
    <row r="68" spans="1:2">
      <c r="A68" s="2" t="s">
        <v>18</v>
      </c>
      <c r="B68">
        <f t="shared" si="1"/>
        <v>93.992449156273452</v>
      </c>
    </row>
    <row r="69" spans="1:2">
      <c r="A69" s="2" t="s">
        <v>19</v>
      </c>
      <c r="B69">
        <f t="shared" si="1"/>
        <v>104.01141297700143</v>
      </c>
    </row>
    <row r="70" spans="1:2">
      <c r="A70" s="2" t="s">
        <v>20</v>
      </c>
      <c r="B70">
        <f t="shared" si="1"/>
        <v>106.75225491558813</v>
      </c>
    </row>
    <row r="71" spans="1:2">
      <c r="A71" s="2" t="s">
        <v>21</v>
      </c>
      <c r="B71">
        <f t="shared" si="1"/>
        <v>104.81962446389329</v>
      </c>
    </row>
    <row r="72" spans="1:2">
      <c r="A72" s="2" t="s">
        <v>22</v>
      </c>
      <c r="B72">
        <f t="shared" si="1"/>
        <v>116.71589405080391</v>
      </c>
    </row>
    <row r="73" spans="1:2">
      <c r="A73" s="2" t="s">
        <v>23</v>
      </c>
      <c r="B73">
        <f t="shared" si="1"/>
        <v>78.572271197850029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E20DE-03CD-4EC6-AAA0-9F3327A714EC}">
  <dimension ref="A1:B73"/>
  <sheetViews>
    <sheetView workbookViewId="0"/>
  </sheetViews>
  <sheetFormatPr defaultRowHeight="14.4"/>
  <cols>
    <col min="1" max="1" width="21.33203125" bestFit="1" customWidth="1"/>
    <col min="2" max="2" width="11.5546875" customWidth="1"/>
  </cols>
  <sheetData>
    <row r="1" spans="1:2" ht="26.4">
      <c r="A1" s="1" t="s">
        <v>0</v>
      </c>
      <c r="B1" s="1" t="s">
        <v>44</v>
      </c>
    </row>
    <row r="3" spans="1:2">
      <c r="A3" s="2" t="s">
        <v>30</v>
      </c>
      <c r="B3" s="3">
        <v>148</v>
      </c>
    </row>
    <row r="4" spans="1:2">
      <c r="B4" s="3"/>
    </row>
    <row r="5" spans="1:2">
      <c r="A5" s="2" t="s">
        <v>3</v>
      </c>
      <c r="B5" s="3">
        <v>5</v>
      </c>
    </row>
    <row r="6" spans="1:2">
      <c r="A6" s="2" t="s">
        <v>4</v>
      </c>
      <c r="B6" s="3">
        <v>6</v>
      </c>
    </row>
    <row r="7" spans="1:2">
      <c r="A7" s="2" t="s">
        <v>5</v>
      </c>
      <c r="B7" s="3">
        <v>7</v>
      </c>
    </row>
    <row r="8" spans="1:2">
      <c r="A8" s="2" t="s">
        <v>6</v>
      </c>
      <c r="B8" s="3">
        <v>10</v>
      </c>
    </row>
    <row r="9" spans="1:2">
      <c r="A9" s="2" t="s">
        <v>7</v>
      </c>
      <c r="B9" s="3">
        <v>4</v>
      </c>
    </row>
    <row r="10" spans="1:2">
      <c r="A10" s="2" t="s">
        <v>8</v>
      </c>
      <c r="B10" s="3">
        <v>3</v>
      </c>
    </row>
    <row r="11" spans="1:2">
      <c r="A11" s="2" t="s">
        <v>9</v>
      </c>
      <c r="B11" s="3">
        <v>4</v>
      </c>
    </row>
    <row r="12" spans="1:2">
      <c r="A12" s="2" t="s">
        <v>10</v>
      </c>
      <c r="B12" s="3">
        <v>8</v>
      </c>
    </row>
    <row r="13" spans="1:2">
      <c r="A13" s="2" t="s">
        <v>11</v>
      </c>
      <c r="B13" s="3">
        <v>8</v>
      </c>
    </row>
    <row r="14" spans="1:2">
      <c r="A14" s="2" t="s">
        <v>12</v>
      </c>
      <c r="B14" s="3">
        <v>3</v>
      </c>
    </row>
    <row r="15" spans="1:2">
      <c r="A15" s="2" t="s">
        <v>13</v>
      </c>
      <c r="B15" s="3">
        <v>4</v>
      </c>
    </row>
    <row r="16" spans="1:2">
      <c r="A16" s="2" t="s">
        <v>14</v>
      </c>
      <c r="B16" s="3">
        <v>5</v>
      </c>
    </row>
    <row r="17" spans="1:2">
      <c r="A17" s="2" t="s">
        <v>15</v>
      </c>
      <c r="B17" s="3">
        <v>5</v>
      </c>
    </row>
    <row r="18" spans="1:2">
      <c r="A18" s="2" t="s">
        <v>16</v>
      </c>
      <c r="B18" s="3">
        <v>11</v>
      </c>
    </row>
    <row r="19" spans="1:2">
      <c r="A19" s="2" t="s">
        <v>17</v>
      </c>
      <c r="B19" s="3">
        <v>6</v>
      </c>
    </row>
    <row r="20" spans="1:2">
      <c r="A20" s="2" t="s">
        <v>18</v>
      </c>
      <c r="B20" s="3">
        <v>6</v>
      </c>
    </row>
    <row r="21" spans="1:2">
      <c r="A21" s="2" t="s">
        <v>19</v>
      </c>
      <c r="B21" s="3">
        <v>6</v>
      </c>
    </row>
    <row r="22" spans="1:2">
      <c r="A22" s="2" t="s">
        <v>20</v>
      </c>
      <c r="B22" s="3">
        <v>5</v>
      </c>
    </row>
    <row r="23" spans="1:2">
      <c r="A23" s="2" t="s">
        <v>21</v>
      </c>
      <c r="B23" s="3">
        <v>8</v>
      </c>
    </row>
    <row r="24" spans="1:2">
      <c r="A24" s="2" t="s">
        <v>22</v>
      </c>
      <c r="B24" s="3">
        <v>3</v>
      </c>
    </row>
    <row r="25" spans="1:2">
      <c r="A25" s="2" t="s">
        <v>23</v>
      </c>
      <c r="B25" s="3">
        <v>31</v>
      </c>
    </row>
    <row r="27" spans="1:2">
      <c r="A27" t="s">
        <v>33</v>
      </c>
      <c r="B27" s="10">
        <f>SUM(B5:B25)/21</f>
        <v>7.0476190476190474</v>
      </c>
    </row>
    <row r="28" spans="1:2">
      <c r="A28" t="s">
        <v>35</v>
      </c>
    </row>
    <row r="29" spans="1:2">
      <c r="A29" s="2" t="s">
        <v>3</v>
      </c>
      <c r="B29" s="5">
        <f>(B5-B$27)^2</f>
        <v>4.1927437641723353</v>
      </c>
    </row>
    <row r="30" spans="1:2">
      <c r="A30" s="2" t="s">
        <v>4</v>
      </c>
      <c r="B30" s="5">
        <f t="shared" ref="B30:B49" si="0">(B6-B$27)^2</f>
        <v>1.09750566893424</v>
      </c>
    </row>
    <row r="31" spans="1:2">
      <c r="A31" s="2" t="s">
        <v>5</v>
      </c>
      <c r="B31" s="5">
        <f t="shared" si="0"/>
        <v>2.2675736961451087E-3</v>
      </c>
    </row>
    <row r="32" spans="1:2">
      <c r="A32" s="2" t="s">
        <v>6</v>
      </c>
      <c r="B32" s="5">
        <f t="shared" si="0"/>
        <v>8.7165532879818599</v>
      </c>
    </row>
    <row r="33" spans="1:2">
      <c r="A33" s="2" t="s">
        <v>7</v>
      </c>
      <c r="B33" s="5">
        <f t="shared" si="0"/>
        <v>9.2879818594104293</v>
      </c>
    </row>
    <row r="34" spans="1:2">
      <c r="A34" s="2" t="s">
        <v>8</v>
      </c>
      <c r="B34" s="5">
        <f t="shared" si="0"/>
        <v>16.383219954648524</v>
      </c>
    </row>
    <row r="35" spans="1:2">
      <c r="A35" s="2" t="s">
        <v>9</v>
      </c>
      <c r="B35" s="5">
        <f t="shared" si="0"/>
        <v>9.2879818594104293</v>
      </c>
    </row>
    <row r="36" spans="1:2">
      <c r="A36" s="2" t="s">
        <v>10</v>
      </c>
      <c r="B36" s="5">
        <f t="shared" si="0"/>
        <v>0.90702947845805015</v>
      </c>
    </row>
    <row r="37" spans="1:2">
      <c r="A37" s="2" t="s">
        <v>11</v>
      </c>
      <c r="B37" s="5">
        <f t="shared" si="0"/>
        <v>0.90702947845805015</v>
      </c>
    </row>
    <row r="38" spans="1:2">
      <c r="A38" s="2" t="s">
        <v>12</v>
      </c>
      <c r="B38" s="5">
        <f t="shared" si="0"/>
        <v>16.383219954648524</v>
      </c>
    </row>
    <row r="39" spans="1:2">
      <c r="A39" s="2" t="s">
        <v>13</v>
      </c>
      <c r="B39" s="5">
        <f t="shared" si="0"/>
        <v>9.2879818594104293</v>
      </c>
    </row>
    <row r="40" spans="1:2">
      <c r="A40" s="2" t="s">
        <v>14</v>
      </c>
      <c r="B40" s="5">
        <f t="shared" si="0"/>
        <v>4.1927437641723353</v>
      </c>
    </row>
    <row r="41" spans="1:2">
      <c r="A41" s="2" t="s">
        <v>15</v>
      </c>
      <c r="B41" s="5">
        <f t="shared" si="0"/>
        <v>4.1927437641723353</v>
      </c>
    </row>
    <row r="42" spans="1:2">
      <c r="A42" s="2" t="s">
        <v>16</v>
      </c>
      <c r="B42" s="5">
        <f t="shared" si="0"/>
        <v>15.621315192743765</v>
      </c>
    </row>
    <row r="43" spans="1:2">
      <c r="A43" s="2" t="s">
        <v>17</v>
      </c>
      <c r="B43" s="5">
        <f t="shared" si="0"/>
        <v>1.09750566893424</v>
      </c>
    </row>
    <row r="44" spans="1:2">
      <c r="A44" s="2" t="s">
        <v>18</v>
      </c>
      <c r="B44" s="5">
        <f t="shared" si="0"/>
        <v>1.09750566893424</v>
      </c>
    </row>
    <row r="45" spans="1:2">
      <c r="A45" s="2" t="s">
        <v>19</v>
      </c>
      <c r="B45" s="5">
        <f t="shared" si="0"/>
        <v>1.09750566893424</v>
      </c>
    </row>
    <row r="46" spans="1:2">
      <c r="A46" s="2" t="s">
        <v>20</v>
      </c>
      <c r="B46" s="5">
        <f t="shared" si="0"/>
        <v>4.1927437641723353</v>
      </c>
    </row>
    <row r="47" spans="1:2">
      <c r="A47" s="2" t="s">
        <v>21</v>
      </c>
      <c r="B47" s="5">
        <f>(B23-B$27)^2</f>
        <v>0.90702947845805015</v>
      </c>
    </row>
    <row r="48" spans="1:2">
      <c r="A48" s="2" t="s">
        <v>22</v>
      </c>
      <c r="B48" s="5">
        <f t="shared" si="0"/>
        <v>16.383219954648524</v>
      </c>
    </row>
    <row r="49" spans="1:2">
      <c r="A49" s="2" t="s">
        <v>23</v>
      </c>
      <c r="B49" s="5">
        <f t="shared" si="0"/>
        <v>573.71655328798192</v>
      </c>
    </row>
    <row r="50" spans="1:2">
      <c r="B50" s="5">
        <f>SUM(B29:B49)/21</f>
        <v>33.28344671201814</v>
      </c>
    </row>
    <row r="51" spans="1:2">
      <c r="A51" t="s">
        <v>34</v>
      </c>
      <c r="B51" s="5">
        <f>SQRT(B50)</f>
        <v>5.7691807661069294</v>
      </c>
    </row>
    <row r="52" spans="1:2">
      <c r="A52" t="s">
        <v>37</v>
      </c>
      <c r="B52" s="5"/>
    </row>
    <row r="53" spans="1:2">
      <c r="A53" s="2" t="s">
        <v>3</v>
      </c>
      <c r="B53">
        <f>10*(B5-B$27)/B$51+100</f>
        <v>96.450762888816897</v>
      </c>
    </row>
    <row r="54" spans="1:2">
      <c r="A54" s="2" t="s">
        <v>4</v>
      </c>
      <c r="B54">
        <f t="shared" ref="B54:B73" si="1">10*(B6-B$27)/B$51+100</f>
        <v>98.184111245441201</v>
      </c>
    </row>
    <row r="55" spans="1:2">
      <c r="A55" s="2" t="s">
        <v>5</v>
      </c>
      <c r="B55">
        <f t="shared" si="1"/>
        <v>99.917459602065506</v>
      </c>
    </row>
    <row r="56" spans="1:2">
      <c r="A56" s="2" t="s">
        <v>6</v>
      </c>
      <c r="B56">
        <f t="shared" si="1"/>
        <v>105.11750467193843</v>
      </c>
    </row>
    <row r="57" spans="1:2">
      <c r="A57" s="2" t="s">
        <v>7</v>
      </c>
      <c r="B57">
        <f t="shared" si="1"/>
        <v>94.717414532192592</v>
      </c>
    </row>
    <row r="58" spans="1:2">
      <c r="A58" s="2" t="s">
        <v>8</v>
      </c>
      <c r="B58">
        <f t="shared" si="1"/>
        <v>92.984066175568287</v>
      </c>
    </row>
    <row r="59" spans="1:2">
      <c r="A59" s="2" t="s">
        <v>9</v>
      </c>
      <c r="B59">
        <f t="shared" si="1"/>
        <v>94.717414532192592</v>
      </c>
    </row>
    <row r="60" spans="1:2">
      <c r="A60" s="2" t="s">
        <v>10</v>
      </c>
      <c r="B60">
        <f t="shared" si="1"/>
        <v>101.65080795868981</v>
      </c>
    </row>
    <row r="61" spans="1:2">
      <c r="A61" s="2" t="s">
        <v>11</v>
      </c>
      <c r="B61">
        <f t="shared" si="1"/>
        <v>101.65080795868981</v>
      </c>
    </row>
    <row r="62" spans="1:2">
      <c r="A62" s="2" t="s">
        <v>12</v>
      </c>
      <c r="B62">
        <f t="shared" si="1"/>
        <v>92.984066175568287</v>
      </c>
    </row>
    <row r="63" spans="1:2">
      <c r="A63" s="2" t="s">
        <v>13</v>
      </c>
      <c r="B63">
        <f t="shared" si="1"/>
        <v>94.717414532192592</v>
      </c>
    </row>
    <row r="64" spans="1:2">
      <c r="A64" s="2" t="s">
        <v>14</v>
      </c>
      <c r="B64">
        <f t="shared" si="1"/>
        <v>96.450762888816897</v>
      </c>
    </row>
    <row r="65" spans="1:2">
      <c r="A65" s="2" t="s">
        <v>15</v>
      </c>
      <c r="B65">
        <f t="shared" si="1"/>
        <v>96.450762888816897</v>
      </c>
    </row>
    <row r="66" spans="1:2">
      <c r="A66" s="2" t="s">
        <v>16</v>
      </c>
      <c r="B66">
        <f t="shared" si="1"/>
        <v>106.85085302856274</v>
      </c>
    </row>
    <row r="67" spans="1:2">
      <c r="A67" s="2" t="s">
        <v>17</v>
      </c>
      <c r="B67">
        <f t="shared" si="1"/>
        <v>98.184111245441201</v>
      </c>
    </row>
    <row r="68" spans="1:2">
      <c r="A68" s="2" t="s">
        <v>18</v>
      </c>
      <c r="B68">
        <f t="shared" si="1"/>
        <v>98.184111245441201</v>
      </c>
    </row>
    <row r="69" spans="1:2">
      <c r="A69" s="2" t="s">
        <v>19</v>
      </c>
      <c r="B69">
        <f t="shared" si="1"/>
        <v>98.184111245441201</v>
      </c>
    </row>
    <row r="70" spans="1:2">
      <c r="A70" s="2" t="s">
        <v>20</v>
      </c>
      <c r="B70">
        <f t="shared" si="1"/>
        <v>96.450762888816897</v>
      </c>
    </row>
    <row r="71" spans="1:2">
      <c r="A71" s="2" t="s">
        <v>21</v>
      </c>
      <c r="B71">
        <f t="shared" si="1"/>
        <v>101.65080795868981</v>
      </c>
    </row>
    <row r="72" spans="1:2">
      <c r="A72" s="2" t="s">
        <v>22</v>
      </c>
      <c r="B72">
        <f t="shared" si="1"/>
        <v>92.984066175568287</v>
      </c>
    </row>
    <row r="73" spans="1:2">
      <c r="A73" s="2" t="s">
        <v>23</v>
      </c>
      <c r="B73">
        <f t="shared" si="1"/>
        <v>141.51782016104886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15729-DE2A-4418-AA11-0E6C8F57E4B2}">
  <dimension ref="A1:D73"/>
  <sheetViews>
    <sheetView workbookViewId="0"/>
  </sheetViews>
  <sheetFormatPr defaultRowHeight="14.4"/>
  <cols>
    <col min="1" max="1" width="21.33203125" bestFit="1" customWidth="1"/>
    <col min="2" max="2" width="21.44140625" customWidth="1"/>
    <col min="3" max="3" width="19" customWidth="1"/>
    <col min="4" max="4" width="23.6640625" customWidth="1"/>
  </cols>
  <sheetData>
    <row r="1" spans="1:4" ht="26.4">
      <c r="A1" s="1" t="s">
        <v>0</v>
      </c>
      <c r="B1" s="1" t="s">
        <v>45</v>
      </c>
      <c r="C1" s="1" t="s">
        <v>46</v>
      </c>
      <c r="D1" s="9" t="s">
        <v>69</v>
      </c>
    </row>
    <row r="3" spans="1:4">
      <c r="A3" s="2" t="s">
        <v>30</v>
      </c>
      <c r="B3" s="3">
        <v>1519038</v>
      </c>
      <c r="C3" s="3">
        <v>839791</v>
      </c>
      <c r="D3">
        <f>SUM(C3/B3)</f>
        <v>0.55284397098690097</v>
      </c>
    </row>
    <row r="5" spans="1:4">
      <c r="A5" s="2" t="s">
        <v>3</v>
      </c>
      <c r="B5" s="3">
        <v>101274</v>
      </c>
      <c r="C5" s="3">
        <v>60225</v>
      </c>
      <c r="D5">
        <f>SUM(C5/B5)</f>
        <v>0.59467385508620174</v>
      </c>
    </row>
    <row r="6" spans="1:4">
      <c r="A6" s="2" t="s">
        <v>4</v>
      </c>
      <c r="B6" s="3">
        <v>42040</v>
      </c>
      <c r="C6" s="3">
        <v>21063</v>
      </c>
      <c r="D6">
        <f t="shared" ref="D6:D25" si="0">SUM(C6/B6)</f>
        <v>0.50102283539486203</v>
      </c>
    </row>
    <row r="7" spans="1:4">
      <c r="A7" s="2" t="s">
        <v>5</v>
      </c>
      <c r="B7" s="3">
        <v>62601</v>
      </c>
      <c r="C7" s="3">
        <v>28546</v>
      </c>
      <c r="D7">
        <f t="shared" si="0"/>
        <v>0.45599910544559991</v>
      </c>
    </row>
    <row r="8" spans="1:4">
      <c r="A8" s="2" t="s">
        <v>6</v>
      </c>
      <c r="B8" s="3">
        <v>47524</v>
      </c>
      <c r="C8" s="3">
        <v>21702</v>
      </c>
      <c r="D8">
        <f t="shared" si="0"/>
        <v>0.45665348034677217</v>
      </c>
    </row>
    <row r="9" spans="1:4">
      <c r="A9" s="2" t="s">
        <v>7</v>
      </c>
      <c r="B9" s="3">
        <v>55483</v>
      </c>
      <c r="C9" s="3">
        <v>31010</v>
      </c>
      <c r="D9">
        <f t="shared" si="0"/>
        <v>0.55890993637690822</v>
      </c>
    </row>
    <row r="10" spans="1:4">
      <c r="A10" s="2" t="s">
        <v>8</v>
      </c>
      <c r="B10" s="3">
        <v>37938</v>
      </c>
      <c r="C10" s="3">
        <v>19282</v>
      </c>
      <c r="D10">
        <f t="shared" si="0"/>
        <v>0.50825030312615316</v>
      </c>
    </row>
    <row r="11" spans="1:4">
      <c r="A11" s="2" t="s">
        <v>9</v>
      </c>
      <c r="B11" s="3">
        <v>41128</v>
      </c>
      <c r="C11" s="3">
        <v>19246</v>
      </c>
      <c r="D11">
        <f t="shared" si="0"/>
        <v>0.46795370550476562</v>
      </c>
    </row>
    <row r="12" spans="1:4">
      <c r="A12" s="2" t="s">
        <v>10</v>
      </c>
      <c r="B12" s="3">
        <v>117009</v>
      </c>
      <c r="C12" s="3">
        <v>67465</v>
      </c>
      <c r="D12">
        <f t="shared" si="0"/>
        <v>0.57657957934859716</v>
      </c>
    </row>
    <row r="13" spans="1:4">
      <c r="A13" s="2" t="s">
        <v>11</v>
      </c>
      <c r="B13" s="3">
        <v>19617</v>
      </c>
      <c r="C13" s="3">
        <v>7265</v>
      </c>
      <c r="D13">
        <f t="shared" si="0"/>
        <v>0.37034205026252742</v>
      </c>
    </row>
    <row r="14" spans="1:4">
      <c r="A14" s="2" t="s">
        <v>12</v>
      </c>
      <c r="B14" s="3">
        <v>29622</v>
      </c>
      <c r="C14" s="3">
        <v>13829</v>
      </c>
      <c r="D14">
        <f t="shared" si="0"/>
        <v>0.46684896360812911</v>
      </c>
    </row>
    <row r="15" spans="1:4">
      <c r="A15" s="2" t="s">
        <v>13</v>
      </c>
      <c r="B15" s="3">
        <v>26408</v>
      </c>
      <c r="C15" s="3">
        <v>12196</v>
      </c>
      <c r="D15">
        <f t="shared" si="0"/>
        <v>0.46182974856104209</v>
      </c>
    </row>
    <row r="16" spans="1:4">
      <c r="A16" s="2" t="s">
        <v>14</v>
      </c>
      <c r="B16" s="3">
        <v>52056</v>
      </c>
      <c r="C16" s="3">
        <v>25687</v>
      </c>
      <c r="D16">
        <f t="shared" si="0"/>
        <v>0.49344936222529584</v>
      </c>
    </row>
    <row r="17" spans="1:4">
      <c r="A17" s="2" t="s">
        <v>15</v>
      </c>
      <c r="B17" s="3">
        <v>60510</v>
      </c>
      <c r="C17" s="3">
        <v>30493</v>
      </c>
      <c r="D17">
        <f t="shared" si="0"/>
        <v>0.5039332341761692</v>
      </c>
    </row>
    <row r="18" spans="1:4">
      <c r="A18" s="2" t="s">
        <v>16</v>
      </c>
      <c r="B18" s="3">
        <v>110009</v>
      </c>
      <c r="C18" s="3">
        <v>58300</v>
      </c>
      <c r="D18">
        <f t="shared" si="0"/>
        <v>0.52995663991127995</v>
      </c>
    </row>
    <row r="19" spans="1:4">
      <c r="A19" s="2" t="s">
        <v>17</v>
      </c>
      <c r="B19" s="3">
        <v>41237</v>
      </c>
      <c r="C19" s="3">
        <v>18248</v>
      </c>
      <c r="D19">
        <f t="shared" si="0"/>
        <v>0.44251521691684653</v>
      </c>
    </row>
    <row r="20" spans="1:4">
      <c r="A20" s="2" t="s">
        <v>18</v>
      </c>
      <c r="B20" s="3">
        <v>61094</v>
      </c>
      <c r="C20" s="3">
        <v>29541</v>
      </c>
      <c r="D20">
        <f t="shared" si="0"/>
        <v>0.4835335712181229</v>
      </c>
    </row>
    <row r="21" spans="1:4">
      <c r="A21" s="2" t="s">
        <v>19</v>
      </c>
      <c r="B21" s="3">
        <v>154528</v>
      </c>
      <c r="C21" s="3">
        <v>86984</v>
      </c>
      <c r="D21">
        <f t="shared" si="0"/>
        <v>0.56290122178504864</v>
      </c>
    </row>
    <row r="22" spans="1:4">
      <c r="A22" s="2" t="s">
        <v>20</v>
      </c>
      <c r="B22" s="3">
        <v>78732</v>
      </c>
      <c r="C22" s="3">
        <v>43972</v>
      </c>
      <c r="D22">
        <f t="shared" si="0"/>
        <v>0.55850226083422239</v>
      </c>
    </row>
    <row r="23" spans="1:4">
      <c r="A23" s="2" t="s">
        <v>21</v>
      </c>
      <c r="B23" s="3">
        <v>41636</v>
      </c>
      <c r="C23" s="3">
        <v>23832</v>
      </c>
      <c r="D23">
        <f t="shared" si="0"/>
        <v>0.57238927850898258</v>
      </c>
    </row>
    <row r="24" spans="1:4">
      <c r="A24" s="2" t="s">
        <v>22</v>
      </c>
      <c r="B24" s="3">
        <v>35151</v>
      </c>
      <c r="C24" s="3">
        <v>19976</v>
      </c>
      <c r="D24">
        <f t="shared" si="0"/>
        <v>0.56829108702455122</v>
      </c>
    </row>
    <row r="25" spans="1:4">
      <c r="A25" s="2" t="s">
        <v>23</v>
      </c>
      <c r="B25" s="3">
        <v>303441</v>
      </c>
      <c r="C25" s="3">
        <v>200929</v>
      </c>
      <c r="D25">
        <f t="shared" si="0"/>
        <v>0.66216826335267809</v>
      </c>
    </row>
    <row r="27" spans="1:4">
      <c r="C27" t="s">
        <v>33</v>
      </c>
      <c r="D27" s="10">
        <f>SUM(D5:D25)/21</f>
        <v>0.51412874757213123</v>
      </c>
    </row>
    <row r="28" spans="1:4">
      <c r="C28" t="s">
        <v>35</v>
      </c>
    </row>
    <row r="29" spans="1:4">
      <c r="C29" s="2" t="s">
        <v>3</v>
      </c>
      <c r="D29" s="5">
        <f>(D5-D$27)^2</f>
        <v>6.4875143444531784E-3</v>
      </c>
    </row>
    <row r="30" spans="1:4">
      <c r="C30" s="2" t="s">
        <v>4</v>
      </c>
      <c r="D30" s="5">
        <f t="shared" ref="D30:D49" si="1">(D6-D$27)^2</f>
        <v>1.7176493399829302E-4</v>
      </c>
    </row>
    <row r="31" spans="1:4">
      <c r="C31" s="2" t="s">
        <v>5</v>
      </c>
      <c r="D31" s="5">
        <f t="shared" si="1"/>
        <v>3.3790552937586048E-3</v>
      </c>
    </row>
    <row r="32" spans="1:4">
      <c r="C32" s="2" t="s">
        <v>6</v>
      </c>
      <c r="D32" s="5">
        <f t="shared" si="1"/>
        <v>3.3034063426264334E-3</v>
      </c>
    </row>
    <row r="33" spans="3:4">
      <c r="C33" s="2" t="s">
        <v>7</v>
      </c>
      <c r="D33" s="5">
        <f t="shared" si="1"/>
        <v>2.0053548707690844E-3</v>
      </c>
    </row>
    <row r="34" spans="3:4" ht="27">
      <c r="C34" s="2" t="s">
        <v>8</v>
      </c>
      <c r="D34" s="5">
        <f t="shared" si="1"/>
        <v>3.4556109104450422E-5</v>
      </c>
    </row>
    <row r="35" spans="3:4" ht="27">
      <c r="C35" s="2" t="s">
        <v>9</v>
      </c>
      <c r="D35" s="5">
        <f t="shared" si="1"/>
        <v>2.132134509922984E-3</v>
      </c>
    </row>
    <row r="36" spans="3:4">
      <c r="C36" s="2" t="s">
        <v>10</v>
      </c>
      <c r="D36" s="5">
        <f t="shared" si="1"/>
        <v>3.9001063895724468E-3</v>
      </c>
    </row>
    <row r="37" spans="3:4">
      <c r="C37" s="2" t="s">
        <v>11</v>
      </c>
      <c r="D37" s="5">
        <f t="shared" si="1"/>
        <v>2.0674614323203628E-2</v>
      </c>
    </row>
    <row r="38" spans="3:4">
      <c r="C38" s="2" t="s">
        <v>12</v>
      </c>
      <c r="D38" s="5">
        <f t="shared" si="1"/>
        <v>2.2353779716827119E-3</v>
      </c>
    </row>
    <row r="39" spans="3:4">
      <c r="C39" s="2" t="s">
        <v>13</v>
      </c>
      <c r="D39" s="5">
        <f t="shared" si="1"/>
        <v>2.7351852975619033E-3</v>
      </c>
    </row>
    <row r="40" spans="3:4">
      <c r="C40" s="2" t="s">
        <v>14</v>
      </c>
      <c r="D40" s="5">
        <f t="shared" si="1"/>
        <v>4.2763697832291016E-4</v>
      </c>
    </row>
    <row r="41" spans="3:4">
      <c r="C41" s="2" t="s">
        <v>15</v>
      </c>
      <c r="D41" s="5">
        <f t="shared" si="1"/>
        <v>1.0394849340724121E-4</v>
      </c>
    </row>
    <row r="42" spans="3:4">
      <c r="C42" s="2" t="s">
        <v>16</v>
      </c>
      <c r="D42" s="5">
        <f t="shared" si="1"/>
        <v>2.5052217589968272E-4</v>
      </c>
    </row>
    <row r="43" spans="3:4">
      <c r="C43" s="2" t="s">
        <v>17</v>
      </c>
      <c r="D43" s="5">
        <f t="shared" si="1"/>
        <v>5.128497772915401E-3</v>
      </c>
    </row>
    <row r="44" spans="3:4">
      <c r="C44" s="2" t="s">
        <v>18</v>
      </c>
      <c r="D44" s="5">
        <f t="shared" si="1"/>
        <v>9.3606481613287007E-4</v>
      </c>
    </row>
    <row r="45" spans="3:4">
      <c r="C45" s="2" t="s">
        <v>19</v>
      </c>
      <c r="D45" s="5">
        <f t="shared" si="1"/>
        <v>2.3787542408496942E-3</v>
      </c>
    </row>
    <row r="46" spans="3:4">
      <c r="C46" s="2" t="s">
        <v>20</v>
      </c>
      <c r="D46" s="5">
        <f t="shared" si="1"/>
        <v>1.9690086792209798E-3</v>
      </c>
    </row>
    <row r="47" spans="3:4" ht="27">
      <c r="C47" s="2" t="s">
        <v>21</v>
      </c>
      <c r="D47" s="5">
        <f>(D23-D$27)^2</f>
        <v>3.3942894650438133E-3</v>
      </c>
    </row>
    <row r="48" spans="3:4">
      <c r="C48" s="2" t="s">
        <v>22</v>
      </c>
      <c r="D48" s="5">
        <f t="shared" si="1"/>
        <v>2.9335590149591716E-3</v>
      </c>
    </row>
    <row r="49" spans="3:4">
      <c r="C49" s="2" t="s">
        <v>23</v>
      </c>
      <c r="D49" s="5">
        <f t="shared" si="1"/>
        <v>2.1915698232538784E-2</v>
      </c>
    </row>
    <row r="50" spans="3:4">
      <c r="D50" s="5">
        <f>SUM(D29:D49)/21</f>
        <v>4.1189071550449645E-3</v>
      </c>
    </row>
    <row r="51" spans="3:4">
      <c r="C51" t="s">
        <v>34</v>
      </c>
      <c r="D51" s="5">
        <f>SQRT(D50)</f>
        <v>6.4178712631564716E-2</v>
      </c>
    </row>
    <row r="52" spans="3:4">
      <c r="C52" t="s">
        <v>37</v>
      </c>
      <c r="D52" s="5"/>
    </row>
    <row r="53" spans="3:4">
      <c r="C53" s="2" t="s">
        <v>3</v>
      </c>
      <c r="D53">
        <f>10*(D5-D$27)/D$51+100</f>
        <v>112.55012826082404</v>
      </c>
    </row>
    <row r="54" spans="3:4">
      <c r="C54" s="2" t="s">
        <v>4</v>
      </c>
      <c r="D54">
        <f t="shared" ref="D54:D73" si="2">10*(D6-D$27)/D$51+100</f>
        <v>97.957903541551659</v>
      </c>
    </row>
    <row r="55" spans="3:4">
      <c r="C55" s="2" t="s">
        <v>5</v>
      </c>
      <c r="D55">
        <f t="shared" si="2"/>
        <v>90.94253534497642</v>
      </c>
    </row>
    <row r="56" spans="3:4">
      <c r="C56" s="2" t="s">
        <v>6</v>
      </c>
      <c r="D56">
        <f t="shared" si="2"/>
        <v>91.04449670791756</v>
      </c>
    </row>
    <row r="57" spans="3:4">
      <c r="C57" s="2" t="s">
        <v>7</v>
      </c>
      <c r="D57">
        <f t="shared" si="2"/>
        <v>106.97757667123295</v>
      </c>
    </row>
    <row r="58" spans="3:4" ht="27">
      <c r="C58" s="2" t="s">
        <v>8</v>
      </c>
      <c r="D58">
        <f t="shared" si="2"/>
        <v>99.084050738174682</v>
      </c>
    </row>
    <row r="59" spans="3:4" ht="27">
      <c r="C59" s="2" t="s">
        <v>9</v>
      </c>
      <c r="D59">
        <f t="shared" si="2"/>
        <v>92.805240215327174</v>
      </c>
    </row>
    <row r="60" spans="3:4">
      <c r="C60" s="2" t="s">
        <v>10</v>
      </c>
      <c r="D60">
        <f t="shared" si="2"/>
        <v>109.73077040902672</v>
      </c>
    </row>
    <row r="61" spans="3:4">
      <c r="C61" s="2" t="s">
        <v>11</v>
      </c>
      <c r="D61">
        <f t="shared" si="2"/>
        <v>77.595889444674555</v>
      </c>
    </row>
    <row r="62" spans="3:4">
      <c r="C62" s="2" t="s">
        <v>12</v>
      </c>
      <c r="D62">
        <f t="shared" si="2"/>
        <v>92.633104961854798</v>
      </c>
    </row>
    <row r="63" spans="3:4">
      <c r="C63" s="2" t="s">
        <v>13</v>
      </c>
      <c r="D63">
        <f t="shared" si="2"/>
        <v>91.851036447034119</v>
      </c>
    </row>
    <row r="64" spans="3:4">
      <c r="C64" s="2" t="s">
        <v>14</v>
      </c>
      <c r="D64">
        <f t="shared" si="2"/>
        <v>96.777843540497457</v>
      </c>
    </row>
    <row r="65" spans="3:4">
      <c r="C65" s="2" t="s">
        <v>15</v>
      </c>
      <c r="D65">
        <f t="shared" si="2"/>
        <v>98.411387050642148</v>
      </c>
    </row>
    <row r="66" spans="3:4">
      <c r="C66" s="2" t="s">
        <v>16</v>
      </c>
      <c r="D66">
        <f t="shared" si="2"/>
        <v>102.46622153828685</v>
      </c>
    </row>
    <row r="67" spans="3:4">
      <c r="C67" s="2" t="s">
        <v>17</v>
      </c>
      <c r="D67">
        <f t="shared" si="2"/>
        <v>88.84154453729829</v>
      </c>
    </row>
    <row r="68" spans="3:4">
      <c r="C68" s="2" t="s">
        <v>18</v>
      </c>
      <c r="D68">
        <f t="shared" si="2"/>
        <v>95.232815508524112</v>
      </c>
    </row>
    <row r="69" spans="3:4">
      <c r="C69" s="2" t="s">
        <v>19</v>
      </c>
      <c r="D69">
        <f t="shared" si="2"/>
        <v>107.59947842720203</v>
      </c>
    </row>
    <row r="70" spans="3:4">
      <c r="C70" s="2" t="s">
        <v>20</v>
      </c>
      <c r="D70">
        <f t="shared" si="2"/>
        <v>106.91405474535293</v>
      </c>
    </row>
    <row r="71" spans="3:4" ht="27">
      <c r="C71" s="2" t="s">
        <v>21</v>
      </c>
      <c r="D71">
        <f t="shared" si="2"/>
        <v>109.07785908254529</v>
      </c>
    </row>
    <row r="72" spans="3:4">
      <c r="C72" s="2" t="s">
        <v>22</v>
      </c>
      <c r="D72">
        <f t="shared" si="2"/>
        <v>108.43929976647453</v>
      </c>
    </row>
    <row r="73" spans="3:4">
      <c r="C73" s="2" t="s">
        <v>23</v>
      </c>
      <c r="D73">
        <f t="shared" si="2"/>
        <v>123.06676306058175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Gustoća naseljenosti</vt:lpstr>
      <vt:lpstr>Stopa polj zem</vt:lpstr>
      <vt:lpstr>Dobna struktura</vt:lpstr>
      <vt:lpstr>Obrazovna struktura</vt:lpstr>
      <vt:lpstr>Stopa zaposlenosti</vt:lpstr>
      <vt:lpstr>Stopa nataliteta</vt:lpstr>
      <vt:lpstr>Gustoća cestovne mreže</vt:lpstr>
      <vt:lpstr>Zdravstvene ustanove</vt:lpstr>
      <vt:lpstr>Kućanstva s računalom</vt:lpstr>
      <vt:lpstr>Kućanstva s internetom</vt:lpstr>
      <vt:lpstr>Broj vrtića</vt:lpstr>
      <vt:lpstr>Broj osnovnih škola</vt:lpstr>
      <vt:lpstr>Broj srednjih škola</vt:lpstr>
      <vt:lpstr>Broj prodavaonica</vt:lpstr>
      <vt:lpstr>Broj kina</vt:lpstr>
      <vt:lpstr>Broj aktivnih pravnih osoba</vt:lpstr>
      <vt:lpstr>Broj OPGova</vt:lpstr>
      <vt:lpstr>Zaposleni u obrtu</vt:lpstr>
      <vt:lpstr>BDP</vt:lpstr>
      <vt:lpstr>Prosječne plaće</vt:lpstr>
      <vt:lpstr>Aktivne zadruge</vt:lpstr>
      <vt:lpstr>Ekološka poljoprivreda</vt:lpstr>
      <vt:lpstr>Kvaliteta vode</vt:lpstr>
      <vt:lpstr>INDEKS FINALNI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Bruno</cp:lastModifiedBy>
  <dcterms:created xsi:type="dcterms:W3CDTF">2020-11-25T11:18:34Z</dcterms:created>
  <dcterms:modified xsi:type="dcterms:W3CDTF">2020-12-28T11:23:12Z</dcterms:modified>
</cp:coreProperties>
</file>